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3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/Users/ekaterinaseveleva/Documents/СПР/Протоколы/2022/Апрель/"/>
    </mc:Choice>
  </mc:AlternateContent>
  <xr:revisionPtr revIDLastSave="0" documentId="13_ncr:1_{7C117BDF-E0DF-3145-BF74-125E591D89BB}" xr6:coauthVersionLast="45" xr6:coauthVersionMax="45" xr10:uidLastSave="{00000000-0000-0000-0000-000000000000}"/>
  <bookViews>
    <workbookView xWindow="480" yWindow="460" windowWidth="28120" windowHeight="16060" xr2:uid="{00000000-000D-0000-FFFF-FFFF00000000}"/>
  </bookViews>
  <sheets>
    <sheet name="ФЖД Любители двоеборье ДК" sheetId="14" r:id="rId1"/>
    <sheet name="ФЖД Любители двоеборье" sheetId="10" r:id="rId2"/>
    <sheet name="ФЖД Любители двоеборье 1_2 ДК" sheetId="16" r:id="rId3"/>
    <sheet name="ФЖД Любители двоеборье 1_2" sheetId="12" r:id="rId4"/>
    <sheet name="ФЖД Военный жим двоеборье" sheetId="17" r:id="rId5"/>
    <sheet name="ФЖД Любители жим максимум ДК" sheetId="15" r:id="rId6"/>
    <sheet name="ФЖД Любители жим максимум" sheetId="11" r:id="rId7"/>
    <sheet name="ФЖД Софт однопетельн.макс." sheetId="21" r:id="rId8"/>
    <sheet name="ФЖД Армейский жим макс." sheetId="23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9" i="23" l="1"/>
  <c r="K9" i="23"/>
  <c r="L6" i="23"/>
  <c r="K6" i="23"/>
  <c r="L6" i="21"/>
  <c r="K6" i="21"/>
  <c r="N6" i="17"/>
  <c r="M6" i="17"/>
  <c r="N7" i="16"/>
  <c r="M7" i="16"/>
  <c r="N6" i="16"/>
  <c r="M6" i="16"/>
  <c r="L12" i="15"/>
  <c r="L9" i="15"/>
  <c r="K9" i="15"/>
  <c r="L6" i="15"/>
  <c r="K6" i="15"/>
  <c r="N6" i="14"/>
  <c r="M6" i="14"/>
  <c r="N6" i="12"/>
  <c r="M6" i="12"/>
  <c r="L10" i="11"/>
  <c r="K10" i="11"/>
  <c r="L9" i="11"/>
  <c r="K9" i="11"/>
  <c r="L6" i="11"/>
  <c r="K6" i="11"/>
  <c r="N6" i="10"/>
</calcChain>
</file>

<file path=xl/sharedStrings.xml><?xml version="1.0" encoding="utf-8"?>
<sst xmlns="http://schemas.openxmlformats.org/spreadsheetml/2006/main" count="289" uniqueCount="119">
  <si>
    <t>ФИО</t>
  </si>
  <si>
    <t>Сумма</t>
  </si>
  <si>
    <t>Тренер</t>
  </si>
  <si>
    <t>Очки</t>
  </si>
  <si>
    <t>Рек</t>
  </si>
  <si>
    <t>Город/Область</t>
  </si>
  <si>
    <t>Вес</t>
  </si>
  <si>
    <t>Повторы</t>
  </si>
  <si>
    <t>Собственный 
вес</t>
  </si>
  <si>
    <t>Результат</t>
  </si>
  <si>
    <t/>
  </si>
  <si>
    <t>Жим лёжа</t>
  </si>
  <si>
    <t>ВЕСОВАЯ КАТЕГОРИЯ   80</t>
  </si>
  <si>
    <t>Чугунов Максим</t>
  </si>
  <si>
    <t>Открытая (23.01.1977)/45</t>
  </si>
  <si>
    <t>79,20</t>
  </si>
  <si>
    <t xml:space="preserve">Реутов/Московская область </t>
  </si>
  <si>
    <t>120,0</t>
  </si>
  <si>
    <t>-</t>
  </si>
  <si>
    <t>ВЕСОВАЯ КАТЕГОРИЯ   90</t>
  </si>
  <si>
    <t>Соколов Сергей</t>
  </si>
  <si>
    <t>Мастера 70+ (07.09.1950)/71</t>
  </si>
  <si>
    <t>88,20</t>
  </si>
  <si>
    <t xml:space="preserve">Раменское/Московская область </t>
  </si>
  <si>
    <t>95,0</t>
  </si>
  <si>
    <t>97,5</t>
  </si>
  <si>
    <t>ВЕСОВАЯ КАТЕГОРИЯ   100</t>
  </si>
  <si>
    <t>Грицак Александр</t>
  </si>
  <si>
    <t>Открытая (07.04.1963)/59</t>
  </si>
  <si>
    <t>99,30</t>
  </si>
  <si>
    <t xml:space="preserve">Качканар/Свердловская область </t>
  </si>
  <si>
    <t>130,0</t>
  </si>
  <si>
    <t>140,0</t>
  </si>
  <si>
    <t>1</t>
  </si>
  <si>
    <t>Овчинников Евгений</t>
  </si>
  <si>
    <t>95,60</t>
  </si>
  <si>
    <t xml:space="preserve">Кушва/Свердловская область </t>
  </si>
  <si>
    <t>135,0</t>
  </si>
  <si>
    <t>147,5</t>
  </si>
  <si>
    <t>155,0</t>
  </si>
  <si>
    <t>50,0</t>
  </si>
  <si>
    <t xml:space="preserve">Москва </t>
  </si>
  <si>
    <t>Задков Сергей</t>
  </si>
  <si>
    <t>Открытая (19.11.1987)/34</t>
  </si>
  <si>
    <t>84,90</t>
  </si>
  <si>
    <t xml:space="preserve">Чехов/Московская область </t>
  </si>
  <si>
    <t>160,0</t>
  </si>
  <si>
    <t>167,5</t>
  </si>
  <si>
    <t>90,0</t>
  </si>
  <si>
    <t>ВЕСОВАЯ КАТЕГОРИЯ   70</t>
  </si>
  <si>
    <t>Епифанов Евгений</t>
  </si>
  <si>
    <t>Открытая (23.11.1987)/34</t>
  </si>
  <si>
    <t>68,60</t>
  </si>
  <si>
    <t>125,0</t>
  </si>
  <si>
    <t>Тарасенко Александр</t>
  </si>
  <si>
    <t>Открытая (09.02.1996)/26</t>
  </si>
  <si>
    <t>77,90</t>
  </si>
  <si>
    <t xml:space="preserve">Жуковский/Московская область </t>
  </si>
  <si>
    <t>122,5</t>
  </si>
  <si>
    <t>132,5</t>
  </si>
  <si>
    <t>Томинг Сергей</t>
  </si>
  <si>
    <t>98,00</t>
  </si>
  <si>
    <t>Гавриленко Евгений</t>
  </si>
  <si>
    <t>Открытая (11.06.1978)/43</t>
  </si>
  <si>
    <t>87,90</t>
  </si>
  <si>
    <t>127,5</t>
  </si>
  <si>
    <t>45,0</t>
  </si>
  <si>
    <t>ВЕСОВАЯ КАТЕГОРИЯ   120</t>
  </si>
  <si>
    <t>Залуцкий Роман</t>
  </si>
  <si>
    <t>118,70</t>
  </si>
  <si>
    <t>195,0</t>
  </si>
  <si>
    <t>205,0</t>
  </si>
  <si>
    <t>210,0</t>
  </si>
  <si>
    <t>Самитов Александр</t>
  </si>
  <si>
    <t>Открытая (30.04.1975)/47</t>
  </si>
  <si>
    <t>114,90</t>
  </si>
  <si>
    <t xml:space="preserve">Вербилки/Московская область </t>
  </si>
  <si>
    <t>270,0</t>
  </si>
  <si>
    <t>285,0</t>
  </si>
  <si>
    <t>300,0</t>
  </si>
  <si>
    <t>Жим стоя</t>
  </si>
  <si>
    <t>Фомин Павел</t>
  </si>
  <si>
    <t>Открытая (16.05.1979)/42</t>
  </si>
  <si>
    <t>98,40</t>
  </si>
  <si>
    <t>85,0</t>
  </si>
  <si>
    <t>92,5</t>
  </si>
  <si>
    <t>Баранов Александр</t>
  </si>
  <si>
    <t>Открытая (15.01.1986)/36</t>
  </si>
  <si>
    <t>113,40</t>
  </si>
  <si>
    <t>107,5</t>
  </si>
  <si>
    <t>115,0</t>
  </si>
  <si>
    <t>Мастера 40-44 (31.01.1979)/43</t>
  </si>
  <si>
    <t>Мастера 40-44 (11.06.1978)/43</t>
  </si>
  <si>
    <t>Мастера 50-54 (09.12.1968)/53</t>
  </si>
  <si>
    <t>Мастера 50-54 (15.11.1970)/51</t>
  </si>
  <si>
    <t>Мастера 55-59 (07.04.1963)/59</t>
  </si>
  <si>
    <t xml:space="preserve">Залуцкий Р. </t>
  </si>
  <si>
    <t>многоповторные жим</t>
  </si>
  <si>
    <t>Санкт-Петербург</t>
  </si>
  <si>
    <t>Многоповторный жим</t>
  </si>
  <si>
    <t xml:space="preserve">Белоусов И. </t>
  </si>
  <si>
    <t xml:space="preserve">Пушкино/Московская область </t>
  </si>
  <si>
    <t>Всероссийский турнир «Созвездие силы»
ФЖД Любители двоеборье ДК
Жуковский/Московская область, 30 апреля 2022 года</t>
  </si>
  <si>
    <t>Всероссийский турнир «Созвездие силы»
ФЖД Любители двоеборье
Жуковский/Московская область, 30 апреля 2022 года</t>
  </si>
  <si>
    <t>Всероссийский турнир «Созвездие силы»
ФЖД Любители двоеборье 1/2 веса ДК
Жуковский/Московская область, 30 апреля 2022 года</t>
  </si>
  <si>
    <t>Всероссийский турнир «Созвездие силы»
ФЖД Любители двоеборье 1/2 веса
Жуковский/Московская область, 30 апреля 2022 года</t>
  </si>
  <si>
    <t>Всероссийский турнир «Созвездие силы»
ФЖД Военный жим двоеборье
Жуковский/Московская область, 30 апреля 2022 года</t>
  </si>
  <si>
    <t>Всероссийский турнир «Созвездие силы»
ФЖД Любители жим на максимум ДК
Жуковский/Московская область, 30 апреля 2022 года</t>
  </si>
  <si>
    <t>Всероссийский турнир «Созвездие силы»
ФЖД Любители жим на максимум
Жуковский/Московская область, 30 апреля 2022 года</t>
  </si>
  <si>
    <t>Всероссийский турнир «Созвездие силы»
ФЖД Софт экипировка однопетельная жим на максимум
Жуковский/Московская область, 30 апреля 2022 года</t>
  </si>
  <si>
    <t>Всероссийский турнир «Созвездие силы»
ФЖД Армейский жим на максимум
Жуковский/Московская область, 30 апреля 2022 года</t>
  </si>
  <si>
    <t>№</t>
  </si>
  <si>
    <t xml:space="preserve">
Дата рождения/Возраст</t>
  </si>
  <si>
    <t>Возрастная группа</t>
  </si>
  <si>
    <t>O</t>
  </si>
  <si>
    <t>M1</t>
  </si>
  <si>
    <t>M7</t>
  </si>
  <si>
    <t>M4</t>
  </si>
  <si>
    <t>M3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</si>
</sst>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>
    <font>
      <sz val="10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b/>
      <sz val="24"/>
      <name val="Arial Cyr"/>
      <charset val="204"/>
    </font>
    <font>
      <i/>
      <sz val="12"/>
      <name val="Arial Cyr"/>
      <charset val="204"/>
    </font>
    <font>
      <b/>
      <strike/>
      <sz val="10"/>
      <color theme="5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D7E4BE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2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0" fillId="0" borderId="15" xfId="0" applyNumberFormat="1" applyFont="1" applyFill="1" applyBorder="1" applyAlignment="1">
      <alignment horizontal="center" vertical="center"/>
    </xf>
    <xf numFmtId="49" fontId="1" fillId="0" borderId="15" xfId="0" applyNumberFormat="1" applyFont="1" applyFill="1" applyBorder="1" applyAlignment="1">
      <alignment horizontal="center" vertical="center"/>
    </xf>
    <xf numFmtId="49" fontId="5" fillId="0" borderId="15" xfId="0" applyNumberFormat="1" applyFont="1" applyFill="1" applyBorder="1" applyAlignment="1">
      <alignment horizontal="center" vertical="center"/>
    </xf>
    <xf numFmtId="49" fontId="0" fillId="0" borderId="16" xfId="0" applyNumberFormat="1" applyFont="1" applyFill="1" applyBorder="1" applyAlignment="1">
      <alignment horizontal="center" vertical="center"/>
    </xf>
    <xf numFmtId="49" fontId="1" fillId="0" borderId="16" xfId="0" applyNumberFormat="1" applyFont="1" applyFill="1" applyBorder="1" applyAlignment="1">
      <alignment horizontal="center" vertical="center"/>
    </xf>
    <xf numFmtId="49" fontId="0" fillId="0" borderId="8" xfId="0" applyNumberFormat="1" applyFont="1" applyFill="1" applyBorder="1" applyAlignment="1">
      <alignment horizontal="center" vertical="center"/>
    </xf>
    <xf numFmtId="49" fontId="1" fillId="0" borderId="8" xfId="0" applyNumberFormat="1" applyFont="1" applyFill="1" applyBorder="1" applyAlignment="1">
      <alignment horizontal="center" vertical="center"/>
    </xf>
    <xf numFmtId="49" fontId="1" fillId="2" borderId="15" xfId="0" applyNumberFormat="1" applyFont="1" applyFill="1" applyBorder="1" applyAlignment="1">
      <alignment horizontal="center" vertical="center"/>
    </xf>
    <xf numFmtId="49" fontId="1" fillId="2" borderId="16" xfId="0" applyNumberFormat="1" applyFont="1" applyFill="1" applyBorder="1" applyAlignment="1">
      <alignment horizontal="center" vertical="center"/>
    </xf>
    <xf numFmtId="49" fontId="1" fillId="2" borderId="8" xfId="0" applyNumberFormat="1" applyFont="1" applyFill="1" applyBorder="1" applyAlignment="1">
      <alignment horizontal="center" vertical="center"/>
    </xf>
    <xf numFmtId="49" fontId="5" fillId="0" borderId="16" xfId="0" applyNumberFormat="1" applyFont="1" applyFill="1" applyBorder="1" applyAlignment="1">
      <alignment horizontal="center" vertical="center"/>
    </xf>
    <xf numFmtId="49" fontId="5" fillId="0" borderId="8" xfId="0" applyNumberFormat="1" applyFont="1" applyFill="1" applyBorder="1" applyAlignment="1">
      <alignment horizontal="center" vertical="center"/>
    </xf>
    <xf numFmtId="164" fontId="1" fillId="0" borderId="0" xfId="0" applyNumberFormat="1" applyFont="1" applyFill="1" applyBorder="1" applyAlignment="1">
      <alignment horizontal="center" vertical="center"/>
    </xf>
    <xf numFmtId="164" fontId="1" fillId="0" borderId="15" xfId="0" applyNumberFormat="1" applyFont="1" applyFill="1" applyBorder="1" applyAlignment="1">
      <alignment horizontal="center" vertical="center"/>
    </xf>
    <xf numFmtId="1" fontId="1" fillId="0" borderId="15" xfId="0" applyNumberFormat="1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/>
    </xf>
    <xf numFmtId="1" fontId="1" fillId="0" borderId="0" xfId="0" applyNumberFormat="1" applyFont="1" applyFill="1" applyBorder="1" applyAlignment="1">
      <alignment horizontal="center" vertical="center"/>
    </xf>
    <xf numFmtId="1" fontId="1" fillId="0" borderId="16" xfId="0" applyNumberFormat="1" applyFont="1" applyFill="1" applyBorder="1" applyAlignment="1">
      <alignment horizontal="center" vertical="center"/>
    </xf>
    <xf numFmtId="1" fontId="1" fillId="0" borderId="8" xfId="0" applyNumberFormat="1" applyFont="1" applyFill="1" applyBorder="1" applyAlignment="1">
      <alignment horizontal="center" vertical="center"/>
    </xf>
    <xf numFmtId="164" fontId="2" fillId="0" borderId="8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4" fillId="0" borderId="14" xfId="0" applyNumberFormat="1" applyFont="1" applyFill="1" applyBorder="1" applyAlignment="1">
      <alignment horizontal="center" vertical="center"/>
    </xf>
    <xf numFmtId="49" fontId="4" fillId="0" borderId="14" xfId="0" applyNumberFormat="1" applyFont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 wrapText="1"/>
    </xf>
    <xf numFmtId="49" fontId="3" fillId="0" borderId="10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49" fontId="3" fillId="0" borderId="1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center" vertical="center"/>
    </xf>
    <xf numFmtId="49" fontId="2" fillId="0" borderId="12" xfId="0" applyNumberFormat="1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1:O7"/>
  <sheetViews>
    <sheetView tabSelected="1" workbookViewId="0">
      <selection sqref="A1:O2"/>
    </sheetView>
  </sheetViews>
  <sheetFormatPr baseColWidth="10" defaultColWidth="9.1640625" defaultRowHeight="13"/>
  <cols>
    <col min="1" max="1" width="6.6640625" style="5" bestFit="1" customWidth="1"/>
    <col min="2" max="2" width="20.1640625" style="5" customWidth="1"/>
    <col min="3" max="3" width="24.5" style="5" bestFit="1" customWidth="1"/>
    <col min="4" max="4" width="20" style="5" bestFit="1" customWidth="1"/>
    <col min="5" max="5" width="15.1640625" style="5" bestFit="1" customWidth="1"/>
    <col min="6" max="6" width="24.5" style="5" bestFit="1" customWidth="1"/>
    <col min="7" max="8" width="5.33203125" style="6" customWidth="1"/>
    <col min="9" max="9" width="5.5" style="6" customWidth="1"/>
    <col min="10" max="10" width="4.33203125" style="6" customWidth="1"/>
    <col min="11" max="11" width="13.33203125" style="6" customWidth="1"/>
    <col min="12" max="12" width="12.33203125" style="6" customWidth="1"/>
    <col min="13" max="13" width="8.5" style="6" customWidth="1"/>
    <col min="14" max="14" width="9.33203125" style="6" bestFit="1" customWidth="1"/>
    <col min="15" max="15" width="18.33203125" style="5" customWidth="1"/>
    <col min="16" max="16384" width="9.1640625" style="3"/>
  </cols>
  <sheetData>
    <row r="1" spans="1:15" s="2" customFormat="1" ht="29" customHeight="1">
      <c r="A1" s="34" t="s">
        <v>102</v>
      </c>
      <c r="B1" s="35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7"/>
    </row>
    <row r="2" spans="1:15" s="2" customFormat="1" ht="62" customHeight="1" thickBot="1">
      <c r="A2" s="38"/>
      <c r="B2" s="39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1"/>
    </row>
    <row r="3" spans="1:15" s="1" customFormat="1" ht="12.75" customHeight="1">
      <c r="A3" s="42" t="s">
        <v>111</v>
      </c>
      <c r="B3" s="46" t="s">
        <v>0</v>
      </c>
      <c r="C3" s="44" t="s">
        <v>112</v>
      </c>
      <c r="D3" s="44" t="s">
        <v>8</v>
      </c>
      <c r="E3" s="28" t="s">
        <v>113</v>
      </c>
      <c r="F3" s="28" t="s">
        <v>5</v>
      </c>
      <c r="G3" s="28" t="s">
        <v>11</v>
      </c>
      <c r="H3" s="28"/>
      <c r="I3" s="28"/>
      <c r="J3" s="28"/>
      <c r="K3" s="28" t="s">
        <v>99</v>
      </c>
      <c r="L3" s="28"/>
      <c r="M3" s="28" t="s">
        <v>1</v>
      </c>
      <c r="N3" s="28" t="s">
        <v>3</v>
      </c>
      <c r="O3" s="30" t="s">
        <v>2</v>
      </c>
    </row>
    <row r="4" spans="1:15" s="1" customFormat="1" ht="21" customHeight="1" thickBot="1">
      <c r="A4" s="43"/>
      <c r="B4" s="47"/>
      <c r="C4" s="29"/>
      <c r="D4" s="29"/>
      <c r="E4" s="29"/>
      <c r="F4" s="29"/>
      <c r="G4" s="4">
        <v>1</v>
      </c>
      <c r="H4" s="4">
        <v>2</v>
      </c>
      <c r="I4" s="4">
        <v>3</v>
      </c>
      <c r="J4" s="4" t="s">
        <v>4</v>
      </c>
      <c r="K4" s="4" t="s">
        <v>6</v>
      </c>
      <c r="L4" s="4" t="s">
        <v>7</v>
      </c>
      <c r="M4" s="29"/>
      <c r="N4" s="29"/>
      <c r="O4" s="31"/>
    </row>
    <row r="5" spans="1:15" ht="16">
      <c r="A5" s="32" t="s">
        <v>19</v>
      </c>
      <c r="B5" s="32"/>
      <c r="C5" s="33"/>
      <c r="D5" s="33"/>
      <c r="E5" s="33"/>
      <c r="F5" s="33"/>
      <c r="G5" s="33"/>
      <c r="H5" s="33"/>
      <c r="I5" s="33"/>
      <c r="J5" s="33"/>
      <c r="K5" s="33"/>
      <c r="L5" s="33"/>
    </row>
    <row r="6" spans="1:15">
      <c r="A6" s="8" t="s">
        <v>33</v>
      </c>
      <c r="B6" s="7" t="s">
        <v>42</v>
      </c>
      <c r="C6" s="7" t="s">
        <v>43</v>
      </c>
      <c r="D6" s="7" t="s">
        <v>44</v>
      </c>
      <c r="E6" s="7" t="s">
        <v>114</v>
      </c>
      <c r="F6" s="7" t="s">
        <v>45</v>
      </c>
      <c r="G6" s="14" t="s">
        <v>46</v>
      </c>
      <c r="H6" s="9" t="s">
        <v>47</v>
      </c>
      <c r="I6" s="8"/>
      <c r="J6" s="8"/>
      <c r="K6" s="8" t="s">
        <v>48</v>
      </c>
      <c r="L6" s="21">
        <v>25</v>
      </c>
      <c r="M6" s="8" t="str">
        <f>"185,0"</f>
        <v>185,0</v>
      </c>
      <c r="N6" s="8" t="str">
        <f>"6975,0451"</f>
        <v>6975,0451</v>
      </c>
      <c r="O6" s="7"/>
    </row>
    <row r="7" spans="1:15">
      <c r="B7" s="5" t="s">
        <v>10</v>
      </c>
    </row>
  </sheetData>
  <mergeCells count="13">
    <mergeCell ref="A5:L5"/>
    <mergeCell ref="B3:B4"/>
    <mergeCell ref="A1:O2"/>
    <mergeCell ref="A3:A4"/>
    <mergeCell ref="C3:C4"/>
    <mergeCell ref="D3:D4"/>
    <mergeCell ref="E3:E4"/>
    <mergeCell ref="F3:F4"/>
    <mergeCell ref="G3:J3"/>
    <mergeCell ref="K3:L3"/>
    <mergeCell ref="M3:M4"/>
    <mergeCell ref="N3:N4"/>
    <mergeCell ref="O3:O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dimension ref="A1:O7"/>
  <sheetViews>
    <sheetView workbookViewId="0">
      <selection sqref="A1:O2"/>
    </sheetView>
  </sheetViews>
  <sheetFormatPr baseColWidth="10" defaultColWidth="9.1640625" defaultRowHeight="13"/>
  <cols>
    <col min="1" max="1" width="6.6640625" style="5" bestFit="1" customWidth="1"/>
    <col min="2" max="2" width="22.5" style="5" customWidth="1"/>
    <col min="3" max="3" width="24.5" style="5" bestFit="1" customWidth="1"/>
    <col min="4" max="4" width="14.5" style="5" bestFit="1" customWidth="1"/>
    <col min="5" max="5" width="15.1640625" style="5" bestFit="1" customWidth="1"/>
    <col min="6" max="6" width="25.5" style="5" bestFit="1" customWidth="1"/>
    <col min="7" max="9" width="5.33203125" style="6" customWidth="1"/>
    <col min="10" max="10" width="6.1640625" style="6" customWidth="1"/>
    <col min="11" max="11" width="11" style="6" customWidth="1"/>
    <col min="12" max="12" width="13.83203125" style="6" customWidth="1"/>
    <col min="13" max="13" width="9.1640625" style="19" customWidth="1"/>
    <col min="14" max="14" width="8.33203125" style="6" customWidth="1"/>
    <col min="15" max="15" width="17.33203125" style="5" customWidth="1"/>
    <col min="16" max="16384" width="9.1640625" style="3"/>
  </cols>
  <sheetData>
    <row r="1" spans="1:15" s="2" customFormat="1" ht="29" customHeight="1">
      <c r="A1" s="34" t="s">
        <v>103</v>
      </c>
      <c r="B1" s="35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7"/>
    </row>
    <row r="2" spans="1:15" s="2" customFormat="1" ht="62" customHeight="1" thickBot="1">
      <c r="A2" s="38"/>
      <c r="B2" s="39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1"/>
    </row>
    <row r="3" spans="1:15" s="1" customFormat="1" ht="12.75" customHeight="1">
      <c r="A3" s="42" t="s">
        <v>111</v>
      </c>
      <c r="B3" s="46" t="s">
        <v>0</v>
      </c>
      <c r="C3" s="44" t="s">
        <v>112</v>
      </c>
      <c r="D3" s="44" t="s">
        <v>8</v>
      </c>
      <c r="E3" s="28" t="s">
        <v>113</v>
      </c>
      <c r="F3" s="28" t="s">
        <v>5</v>
      </c>
      <c r="G3" s="28" t="s">
        <v>11</v>
      </c>
      <c r="H3" s="28"/>
      <c r="I3" s="28"/>
      <c r="J3" s="28"/>
      <c r="K3" s="28" t="s">
        <v>97</v>
      </c>
      <c r="L3" s="28"/>
      <c r="M3" s="26" t="s">
        <v>1</v>
      </c>
      <c r="N3" s="28" t="s">
        <v>3</v>
      </c>
      <c r="O3" s="30" t="s">
        <v>2</v>
      </c>
    </row>
    <row r="4" spans="1:15" s="1" customFormat="1" ht="21" customHeight="1" thickBot="1">
      <c r="A4" s="43"/>
      <c r="B4" s="47"/>
      <c r="C4" s="29"/>
      <c r="D4" s="29"/>
      <c r="E4" s="29"/>
      <c r="F4" s="29"/>
      <c r="G4" s="4">
        <v>1</v>
      </c>
      <c r="H4" s="4">
        <v>2</v>
      </c>
      <c r="I4" s="4">
        <v>3</v>
      </c>
      <c r="J4" s="4" t="s">
        <v>4</v>
      </c>
      <c r="K4" s="4" t="s">
        <v>6</v>
      </c>
      <c r="L4" s="4" t="s">
        <v>7</v>
      </c>
      <c r="M4" s="27"/>
      <c r="N4" s="29"/>
      <c r="O4" s="31"/>
    </row>
    <row r="5" spans="1:15" ht="16">
      <c r="A5" s="32" t="s">
        <v>12</v>
      </c>
      <c r="B5" s="32"/>
      <c r="C5" s="33"/>
      <c r="D5" s="33"/>
      <c r="E5" s="33"/>
      <c r="F5" s="33"/>
      <c r="G5" s="33"/>
      <c r="H5" s="33"/>
      <c r="I5" s="33"/>
      <c r="J5" s="33"/>
      <c r="K5" s="33"/>
      <c r="L5" s="33"/>
    </row>
    <row r="6" spans="1:15">
      <c r="A6" s="8" t="s">
        <v>18</v>
      </c>
      <c r="B6" s="7" t="s">
        <v>13</v>
      </c>
      <c r="C6" s="7" t="s">
        <v>14</v>
      </c>
      <c r="D6" s="7" t="s">
        <v>15</v>
      </c>
      <c r="E6" s="7" t="s">
        <v>114</v>
      </c>
      <c r="F6" s="7" t="s">
        <v>16</v>
      </c>
      <c r="G6" s="9" t="s">
        <v>17</v>
      </c>
      <c r="H6" s="9" t="s">
        <v>17</v>
      </c>
      <c r="I6" s="9" t="s">
        <v>17</v>
      </c>
      <c r="J6" s="8"/>
      <c r="K6" s="8"/>
      <c r="L6" s="8"/>
      <c r="M6" s="20">
        <v>0</v>
      </c>
      <c r="N6" s="8" t="str">
        <f>"0,0000"</f>
        <v>0,0000</v>
      </c>
      <c r="O6" s="7" t="s">
        <v>100</v>
      </c>
    </row>
    <row r="7" spans="1:15">
      <c r="B7" s="5" t="s">
        <v>10</v>
      </c>
    </row>
  </sheetData>
  <mergeCells count="13">
    <mergeCell ref="A5:L5"/>
    <mergeCell ref="B3:B4"/>
    <mergeCell ref="A1:O2"/>
    <mergeCell ref="A3:A4"/>
    <mergeCell ref="C3:C4"/>
    <mergeCell ref="D3:D4"/>
    <mergeCell ref="E3:E4"/>
    <mergeCell ref="F3:F4"/>
    <mergeCell ref="G3:J3"/>
    <mergeCell ref="K3:L3"/>
    <mergeCell ref="M3:M4"/>
    <mergeCell ref="N3:N4"/>
    <mergeCell ref="O3:O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:O9"/>
  <sheetViews>
    <sheetView workbookViewId="0">
      <selection sqref="A1:O2"/>
    </sheetView>
  </sheetViews>
  <sheetFormatPr baseColWidth="10" defaultColWidth="9.1640625" defaultRowHeight="13"/>
  <cols>
    <col min="1" max="1" width="6.6640625" style="5" bestFit="1" customWidth="1"/>
    <col min="2" max="2" width="21.83203125" style="5" customWidth="1"/>
    <col min="3" max="3" width="28.1640625" style="5" bestFit="1" customWidth="1"/>
    <col min="4" max="4" width="20" style="5" bestFit="1" customWidth="1"/>
    <col min="5" max="5" width="15.1640625" style="5" bestFit="1" customWidth="1"/>
    <col min="6" max="6" width="30" style="5" customWidth="1"/>
    <col min="7" max="9" width="5.33203125" style="6" customWidth="1"/>
    <col min="10" max="10" width="4.33203125" style="6" customWidth="1"/>
    <col min="11" max="11" width="11.6640625" style="6" customWidth="1"/>
    <col min="12" max="12" width="11.6640625" style="23" customWidth="1"/>
    <col min="13" max="13" width="8.5" style="6" customWidth="1"/>
    <col min="14" max="14" width="9.33203125" style="6" bestFit="1" customWidth="1"/>
    <col min="15" max="15" width="18.83203125" style="5" customWidth="1"/>
    <col min="16" max="16384" width="9.1640625" style="3"/>
  </cols>
  <sheetData>
    <row r="1" spans="1:15" s="2" customFormat="1" ht="29" customHeight="1">
      <c r="A1" s="34" t="s">
        <v>104</v>
      </c>
      <c r="B1" s="35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7"/>
    </row>
    <row r="2" spans="1:15" s="2" customFormat="1" ht="62" customHeight="1" thickBot="1">
      <c r="A2" s="38"/>
      <c r="B2" s="39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1"/>
    </row>
    <row r="3" spans="1:15" s="1" customFormat="1" ht="12.75" customHeight="1">
      <c r="A3" s="42" t="s">
        <v>111</v>
      </c>
      <c r="B3" s="46" t="s">
        <v>0</v>
      </c>
      <c r="C3" s="44" t="s">
        <v>112</v>
      </c>
      <c r="D3" s="44" t="s">
        <v>8</v>
      </c>
      <c r="E3" s="28" t="s">
        <v>113</v>
      </c>
      <c r="F3" s="28" t="s">
        <v>5</v>
      </c>
      <c r="G3" s="28" t="s">
        <v>11</v>
      </c>
      <c r="H3" s="28"/>
      <c r="I3" s="28"/>
      <c r="J3" s="28"/>
      <c r="K3" s="28" t="s">
        <v>99</v>
      </c>
      <c r="L3" s="28"/>
      <c r="M3" s="28" t="s">
        <v>1</v>
      </c>
      <c r="N3" s="28" t="s">
        <v>3</v>
      </c>
      <c r="O3" s="30" t="s">
        <v>2</v>
      </c>
    </row>
    <row r="4" spans="1:15" s="1" customFormat="1" ht="21" customHeight="1" thickBot="1">
      <c r="A4" s="43"/>
      <c r="B4" s="47"/>
      <c r="C4" s="29"/>
      <c r="D4" s="29"/>
      <c r="E4" s="29"/>
      <c r="F4" s="29"/>
      <c r="G4" s="4">
        <v>1</v>
      </c>
      <c r="H4" s="4">
        <v>2</v>
      </c>
      <c r="I4" s="4">
        <v>3</v>
      </c>
      <c r="J4" s="4" t="s">
        <v>4</v>
      </c>
      <c r="K4" s="4" t="s">
        <v>6</v>
      </c>
      <c r="L4" s="22" t="s">
        <v>7</v>
      </c>
      <c r="M4" s="29"/>
      <c r="N4" s="29"/>
      <c r="O4" s="31"/>
    </row>
    <row r="5" spans="1:15" ht="16">
      <c r="A5" s="32" t="s">
        <v>19</v>
      </c>
      <c r="B5" s="32"/>
      <c r="C5" s="33"/>
      <c r="D5" s="33"/>
      <c r="E5" s="33"/>
      <c r="F5" s="33"/>
      <c r="G5" s="33"/>
      <c r="H5" s="33"/>
      <c r="I5" s="33"/>
      <c r="J5" s="33"/>
      <c r="K5" s="33"/>
      <c r="L5" s="33"/>
    </row>
    <row r="6" spans="1:15">
      <c r="A6" s="11" t="s">
        <v>33</v>
      </c>
      <c r="B6" s="10" t="s">
        <v>62</v>
      </c>
      <c r="C6" s="10" t="s">
        <v>63</v>
      </c>
      <c r="D6" s="10" t="s">
        <v>64</v>
      </c>
      <c r="E6" s="10" t="s">
        <v>114</v>
      </c>
      <c r="F6" s="10" t="s">
        <v>101</v>
      </c>
      <c r="G6" s="15" t="s">
        <v>65</v>
      </c>
      <c r="H6" s="15" t="s">
        <v>59</v>
      </c>
      <c r="I6" s="17" t="s">
        <v>37</v>
      </c>
      <c r="J6" s="11"/>
      <c r="K6" s="11" t="s">
        <v>66</v>
      </c>
      <c r="L6" s="24">
        <v>79</v>
      </c>
      <c r="M6" s="11" t="str">
        <f>"211,5"</f>
        <v>211,5</v>
      </c>
      <c r="N6" s="11" t="str">
        <f>"6923,9737"</f>
        <v>6923,9737</v>
      </c>
      <c r="O6" s="10"/>
    </row>
    <row r="7" spans="1:15">
      <c r="A7" s="13" t="s">
        <v>33</v>
      </c>
      <c r="B7" s="12" t="s">
        <v>62</v>
      </c>
      <c r="C7" s="12" t="s">
        <v>92</v>
      </c>
      <c r="D7" s="12" t="s">
        <v>64</v>
      </c>
      <c r="E7" s="12" t="s">
        <v>115</v>
      </c>
      <c r="F7" s="12" t="s">
        <v>101</v>
      </c>
      <c r="G7" s="16" t="s">
        <v>65</v>
      </c>
      <c r="H7" s="16" t="s">
        <v>59</v>
      </c>
      <c r="I7" s="18" t="s">
        <v>37</v>
      </c>
      <c r="J7" s="13"/>
      <c r="K7" s="13" t="s">
        <v>66</v>
      </c>
      <c r="L7" s="25">
        <v>79</v>
      </c>
      <c r="M7" s="13" t="str">
        <f>"211,5"</f>
        <v>211,5</v>
      </c>
      <c r="N7" s="13" t="str">
        <f>"6923,9737"</f>
        <v>6923,9737</v>
      </c>
      <c r="O7" s="12"/>
    </row>
    <row r="8" spans="1:15">
      <c r="B8" s="5" t="s">
        <v>10</v>
      </c>
    </row>
    <row r="9" spans="1:15">
      <c r="B9" s="5" t="s">
        <v>10</v>
      </c>
    </row>
  </sheetData>
  <mergeCells count="13">
    <mergeCell ref="A5:L5"/>
    <mergeCell ref="B3:B4"/>
    <mergeCell ref="A1:O2"/>
    <mergeCell ref="A3:A4"/>
    <mergeCell ref="C3:C4"/>
    <mergeCell ref="D3:D4"/>
    <mergeCell ref="E3:E4"/>
    <mergeCell ref="F3:F4"/>
    <mergeCell ref="G3:J3"/>
    <mergeCell ref="K3:L3"/>
    <mergeCell ref="M3:M4"/>
    <mergeCell ref="N3:N4"/>
    <mergeCell ref="O3:O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A1:O7"/>
  <sheetViews>
    <sheetView workbookViewId="0">
      <selection sqref="A1:O2"/>
    </sheetView>
  </sheetViews>
  <sheetFormatPr baseColWidth="10" defaultColWidth="9.1640625" defaultRowHeight="13"/>
  <cols>
    <col min="1" max="1" width="6.6640625" style="5" bestFit="1" customWidth="1"/>
    <col min="2" max="2" width="17.83203125" style="5" bestFit="1" customWidth="1"/>
    <col min="3" max="3" width="28.1640625" style="5" bestFit="1" customWidth="1"/>
    <col min="4" max="4" width="20" style="5" bestFit="1" customWidth="1"/>
    <col min="5" max="5" width="15.1640625" style="5" bestFit="1" customWidth="1"/>
    <col min="6" max="6" width="27.1640625" style="5" bestFit="1" customWidth="1"/>
    <col min="7" max="9" width="5.33203125" style="6" customWidth="1"/>
    <col min="10" max="10" width="4.33203125" style="6" customWidth="1"/>
    <col min="11" max="11" width="12.5" style="6" customWidth="1"/>
    <col min="12" max="12" width="12.5" style="23" customWidth="1"/>
    <col min="13" max="13" width="10.1640625" style="6" customWidth="1"/>
    <col min="14" max="14" width="9.33203125" style="6" bestFit="1" customWidth="1"/>
    <col min="15" max="15" width="18" style="5" customWidth="1"/>
    <col min="16" max="16384" width="9.1640625" style="3"/>
  </cols>
  <sheetData>
    <row r="1" spans="1:15" s="2" customFormat="1" ht="29" customHeight="1">
      <c r="A1" s="34" t="s">
        <v>105</v>
      </c>
      <c r="B1" s="35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7"/>
    </row>
    <row r="2" spans="1:15" s="2" customFormat="1" ht="62" customHeight="1" thickBot="1">
      <c r="A2" s="38"/>
      <c r="B2" s="39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1"/>
    </row>
    <row r="3" spans="1:15" s="1" customFormat="1" ht="12.75" customHeight="1">
      <c r="A3" s="42" t="s">
        <v>111</v>
      </c>
      <c r="B3" s="46" t="s">
        <v>0</v>
      </c>
      <c r="C3" s="44" t="s">
        <v>112</v>
      </c>
      <c r="D3" s="44" t="s">
        <v>8</v>
      </c>
      <c r="E3" s="28" t="s">
        <v>113</v>
      </c>
      <c r="F3" s="28" t="s">
        <v>5</v>
      </c>
      <c r="G3" s="28" t="s">
        <v>11</v>
      </c>
      <c r="H3" s="28"/>
      <c r="I3" s="28"/>
      <c r="J3" s="28"/>
      <c r="K3" s="28" t="s">
        <v>99</v>
      </c>
      <c r="L3" s="28"/>
      <c r="M3" s="28" t="s">
        <v>1</v>
      </c>
      <c r="N3" s="28" t="s">
        <v>3</v>
      </c>
      <c r="O3" s="30" t="s">
        <v>2</v>
      </c>
    </row>
    <row r="4" spans="1:15" s="1" customFormat="1" ht="21" customHeight="1" thickBot="1">
      <c r="A4" s="43"/>
      <c r="B4" s="47"/>
      <c r="C4" s="29"/>
      <c r="D4" s="29"/>
      <c r="E4" s="29"/>
      <c r="F4" s="29"/>
      <c r="G4" s="4">
        <v>1</v>
      </c>
      <c r="H4" s="4">
        <v>2</v>
      </c>
      <c r="I4" s="4">
        <v>3</v>
      </c>
      <c r="J4" s="4" t="s">
        <v>4</v>
      </c>
      <c r="K4" s="4" t="s">
        <v>6</v>
      </c>
      <c r="L4" s="22" t="s">
        <v>7</v>
      </c>
      <c r="M4" s="29"/>
      <c r="N4" s="29"/>
      <c r="O4" s="31"/>
    </row>
    <row r="5" spans="1:15" ht="16">
      <c r="A5" s="32" t="s">
        <v>26</v>
      </c>
      <c r="B5" s="32"/>
      <c r="C5" s="33"/>
      <c r="D5" s="33"/>
      <c r="E5" s="33"/>
      <c r="F5" s="33"/>
      <c r="G5" s="33"/>
      <c r="H5" s="33"/>
      <c r="I5" s="33"/>
      <c r="J5" s="33"/>
      <c r="K5" s="33"/>
      <c r="L5" s="33"/>
    </row>
    <row r="6" spans="1:15">
      <c r="A6" s="8" t="s">
        <v>33</v>
      </c>
      <c r="B6" s="7" t="s">
        <v>34</v>
      </c>
      <c r="C6" s="7" t="s">
        <v>94</v>
      </c>
      <c r="D6" s="7" t="s">
        <v>35</v>
      </c>
      <c r="E6" s="7" t="s">
        <v>118</v>
      </c>
      <c r="F6" s="7" t="s">
        <v>36</v>
      </c>
      <c r="G6" s="14" t="s">
        <v>37</v>
      </c>
      <c r="H6" s="14" t="s">
        <v>38</v>
      </c>
      <c r="I6" s="9" t="s">
        <v>39</v>
      </c>
      <c r="J6" s="8"/>
      <c r="K6" s="8" t="s">
        <v>40</v>
      </c>
      <c r="L6" s="21">
        <v>71</v>
      </c>
      <c r="M6" s="8" t="str">
        <f>"218,5"</f>
        <v>218,5</v>
      </c>
      <c r="N6" s="8" t="str">
        <f>"7217,1904"</f>
        <v>7217,1904</v>
      </c>
      <c r="O6" s="7"/>
    </row>
    <row r="7" spans="1:15">
      <c r="B7" s="5" t="s">
        <v>10</v>
      </c>
    </row>
  </sheetData>
  <mergeCells count="13">
    <mergeCell ref="A5:L5"/>
    <mergeCell ref="B3:B4"/>
    <mergeCell ref="A1:O2"/>
    <mergeCell ref="A3:A4"/>
    <mergeCell ref="C3:C4"/>
    <mergeCell ref="D3:D4"/>
    <mergeCell ref="E3:E4"/>
    <mergeCell ref="F3:F4"/>
    <mergeCell ref="G3:J3"/>
    <mergeCell ref="K3:L3"/>
    <mergeCell ref="M3:M4"/>
    <mergeCell ref="N3:N4"/>
    <mergeCell ref="O3:O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O7"/>
  <sheetViews>
    <sheetView workbookViewId="0">
      <selection activeCell="E7" sqref="E7"/>
    </sheetView>
  </sheetViews>
  <sheetFormatPr baseColWidth="10" defaultColWidth="9.1640625" defaultRowHeight="13"/>
  <cols>
    <col min="1" max="1" width="6.6640625" style="5" bestFit="1" customWidth="1"/>
    <col min="2" max="2" width="22" style="5" customWidth="1"/>
    <col min="3" max="3" width="28.1640625" style="5" bestFit="1" customWidth="1"/>
    <col min="4" max="4" width="20" style="5" bestFit="1" customWidth="1"/>
    <col min="5" max="5" width="15.1640625" style="5" bestFit="1" customWidth="1"/>
    <col min="6" max="6" width="28.5" style="5" bestFit="1" customWidth="1"/>
    <col min="7" max="9" width="5.33203125" style="6" customWidth="1"/>
    <col min="10" max="10" width="4.33203125" style="6" customWidth="1"/>
    <col min="11" max="11" width="12.33203125" style="6" customWidth="1"/>
    <col min="12" max="12" width="11.33203125" style="6" customWidth="1"/>
    <col min="13" max="13" width="9" style="6" customWidth="1"/>
    <col min="14" max="14" width="9.33203125" style="6" bestFit="1" customWidth="1"/>
    <col min="15" max="15" width="15" style="5" bestFit="1" customWidth="1"/>
    <col min="16" max="16384" width="9.1640625" style="3"/>
  </cols>
  <sheetData>
    <row r="1" spans="1:15" s="2" customFormat="1" ht="29" customHeight="1">
      <c r="A1" s="34" t="s">
        <v>106</v>
      </c>
      <c r="B1" s="35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7"/>
    </row>
    <row r="2" spans="1:15" s="2" customFormat="1" ht="62" customHeight="1" thickBot="1">
      <c r="A2" s="38"/>
      <c r="B2" s="39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1"/>
    </row>
    <row r="3" spans="1:15" s="1" customFormat="1" ht="12.75" customHeight="1">
      <c r="A3" s="42" t="s">
        <v>111</v>
      </c>
      <c r="B3" s="46" t="s">
        <v>0</v>
      </c>
      <c r="C3" s="44" t="s">
        <v>112</v>
      </c>
      <c r="D3" s="44" t="s">
        <v>8</v>
      </c>
      <c r="E3" s="28" t="s">
        <v>113</v>
      </c>
      <c r="F3" s="28" t="s">
        <v>5</v>
      </c>
      <c r="G3" s="28" t="s">
        <v>11</v>
      </c>
      <c r="H3" s="28"/>
      <c r="I3" s="28"/>
      <c r="J3" s="28"/>
      <c r="K3" s="28" t="s">
        <v>99</v>
      </c>
      <c r="L3" s="28"/>
      <c r="M3" s="28" t="s">
        <v>1</v>
      </c>
      <c r="N3" s="28" t="s">
        <v>3</v>
      </c>
      <c r="O3" s="30" t="s">
        <v>2</v>
      </c>
    </row>
    <row r="4" spans="1:15" s="1" customFormat="1" ht="21" customHeight="1" thickBot="1">
      <c r="A4" s="43"/>
      <c r="B4" s="47"/>
      <c r="C4" s="29"/>
      <c r="D4" s="29"/>
      <c r="E4" s="29"/>
      <c r="F4" s="29"/>
      <c r="G4" s="4">
        <v>1</v>
      </c>
      <c r="H4" s="4">
        <v>2</v>
      </c>
      <c r="I4" s="4">
        <v>3</v>
      </c>
      <c r="J4" s="4" t="s">
        <v>4</v>
      </c>
      <c r="K4" s="4" t="s">
        <v>6</v>
      </c>
      <c r="L4" s="4" t="s">
        <v>7</v>
      </c>
      <c r="M4" s="29"/>
      <c r="N4" s="29"/>
      <c r="O4" s="31"/>
    </row>
    <row r="5" spans="1:15" ht="16">
      <c r="A5" s="32" t="s">
        <v>67</v>
      </c>
      <c r="B5" s="32"/>
      <c r="C5" s="33"/>
      <c r="D5" s="33"/>
      <c r="E5" s="33"/>
      <c r="F5" s="33"/>
      <c r="G5" s="33"/>
      <c r="H5" s="33"/>
      <c r="I5" s="33"/>
      <c r="J5" s="33"/>
      <c r="K5" s="33"/>
      <c r="L5" s="33"/>
    </row>
    <row r="6" spans="1:15">
      <c r="A6" s="8" t="s">
        <v>33</v>
      </c>
      <c r="B6" s="7" t="s">
        <v>68</v>
      </c>
      <c r="C6" s="7" t="s">
        <v>91</v>
      </c>
      <c r="D6" s="7" t="s">
        <v>69</v>
      </c>
      <c r="E6" s="7" t="s">
        <v>115</v>
      </c>
      <c r="F6" s="7" t="s">
        <v>23</v>
      </c>
      <c r="G6" s="14" t="s">
        <v>70</v>
      </c>
      <c r="H6" s="14" t="s">
        <v>71</v>
      </c>
      <c r="I6" s="14" t="s">
        <v>72</v>
      </c>
      <c r="J6" s="8"/>
      <c r="K6" s="8" t="s">
        <v>17</v>
      </c>
      <c r="L6" s="21">
        <v>25</v>
      </c>
      <c r="M6" s="8" t="str">
        <f>"235,0"</f>
        <v>235,0</v>
      </c>
      <c r="N6" s="8" t="str">
        <f>"8300,1597"</f>
        <v>8300,1597</v>
      </c>
      <c r="O6" s="7"/>
    </row>
    <row r="7" spans="1:15">
      <c r="B7" s="5" t="s">
        <v>10</v>
      </c>
    </row>
  </sheetData>
  <mergeCells count="13">
    <mergeCell ref="A5:L5"/>
    <mergeCell ref="B3:B4"/>
    <mergeCell ref="A1:O2"/>
    <mergeCell ref="A3:A4"/>
    <mergeCell ref="C3:C4"/>
    <mergeCell ref="D3:D4"/>
    <mergeCell ref="E3:E4"/>
    <mergeCell ref="F3:F4"/>
    <mergeCell ref="G3:J3"/>
    <mergeCell ref="K3:L3"/>
    <mergeCell ref="M3:M4"/>
    <mergeCell ref="N3:N4"/>
    <mergeCell ref="O3:O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1:M13"/>
  <sheetViews>
    <sheetView workbookViewId="0">
      <selection activeCell="E13" sqref="E13"/>
    </sheetView>
  </sheetViews>
  <sheetFormatPr baseColWidth="10" defaultColWidth="9.1640625" defaultRowHeight="13"/>
  <cols>
    <col min="1" max="1" width="6.6640625" style="5" bestFit="1" customWidth="1"/>
    <col min="2" max="2" width="22.1640625" style="5" customWidth="1"/>
    <col min="3" max="3" width="28.1640625" style="5" bestFit="1" customWidth="1"/>
    <col min="4" max="4" width="20" style="5" bestFit="1" customWidth="1"/>
    <col min="5" max="5" width="9.6640625" style="5" bestFit="1" customWidth="1"/>
    <col min="6" max="6" width="29.6640625" style="5" bestFit="1" customWidth="1"/>
    <col min="7" max="9" width="5.33203125" style="6" customWidth="1"/>
    <col min="10" max="10" width="4.33203125" style="6" customWidth="1"/>
    <col min="11" max="11" width="10.5" style="19" bestFit="1" customWidth="1"/>
    <col min="12" max="12" width="9.83203125" style="6" customWidth="1"/>
    <col min="13" max="13" width="19.6640625" style="5" customWidth="1"/>
    <col min="14" max="16384" width="9.1640625" style="3"/>
  </cols>
  <sheetData>
    <row r="1" spans="1:13" s="2" customFormat="1" ht="29" customHeight="1">
      <c r="A1" s="34" t="s">
        <v>107</v>
      </c>
      <c r="B1" s="35"/>
      <c r="C1" s="36"/>
      <c r="D1" s="36"/>
      <c r="E1" s="36"/>
      <c r="F1" s="36"/>
      <c r="G1" s="36"/>
      <c r="H1" s="36"/>
      <c r="I1" s="36"/>
      <c r="J1" s="36"/>
      <c r="K1" s="36"/>
      <c r="L1" s="36"/>
      <c r="M1" s="37"/>
    </row>
    <row r="2" spans="1:13" s="2" customFormat="1" ht="62" customHeight="1" thickBot="1">
      <c r="A2" s="38"/>
      <c r="B2" s="39"/>
      <c r="C2" s="40"/>
      <c r="D2" s="40"/>
      <c r="E2" s="40"/>
      <c r="F2" s="40"/>
      <c r="G2" s="40"/>
      <c r="H2" s="40"/>
      <c r="I2" s="40"/>
      <c r="J2" s="40"/>
      <c r="K2" s="40"/>
      <c r="L2" s="40"/>
      <c r="M2" s="41"/>
    </row>
    <row r="3" spans="1:13" s="1" customFormat="1" ht="12.75" customHeight="1">
      <c r="A3" s="42" t="s">
        <v>111</v>
      </c>
      <c r="B3" s="46" t="s">
        <v>0</v>
      </c>
      <c r="C3" s="44" t="s">
        <v>112</v>
      </c>
      <c r="D3" s="44" t="s">
        <v>8</v>
      </c>
      <c r="E3" s="28" t="s">
        <v>113</v>
      </c>
      <c r="F3" s="28" t="s">
        <v>5</v>
      </c>
      <c r="G3" s="28" t="s">
        <v>11</v>
      </c>
      <c r="H3" s="28"/>
      <c r="I3" s="28"/>
      <c r="J3" s="28"/>
      <c r="K3" s="26" t="s">
        <v>9</v>
      </c>
      <c r="L3" s="28" t="s">
        <v>3</v>
      </c>
      <c r="M3" s="30" t="s">
        <v>2</v>
      </c>
    </row>
    <row r="4" spans="1:13" s="1" customFormat="1" ht="21" customHeight="1" thickBot="1">
      <c r="A4" s="43"/>
      <c r="B4" s="47"/>
      <c r="C4" s="29"/>
      <c r="D4" s="29"/>
      <c r="E4" s="29"/>
      <c r="F4" s="29"/>
      <c r="G4" s="4">
        <v>1</v>
      </c>
      <c r="H4" s="4">
        <v>2</v>
      </c>
      <c r="I4" s="4">
        <v>3</v>
      </c>
      <c r="J4" s="4" t="s">
        <v>4</v>
      </c>
      <c r="K4" s="27"/>
      <c r="L4" s="29"/>
      <c r="M4" s="31"/>
    </row>
    <row r="5" spans="1:13" ht="16">
      <c r="A5" s="32" t="s">
        <v>49</v>
      </c>
      <c r="B5" s="32"/>
      <c r="C5" s="33"/>
      <c r="D5" s="33"/>
      <c r="E5" s="33"/>
      <c r="F5" s="33"/>
      <c r="G5" s="33"/>
      <c r="H5" s="33"/>
      <c r="I5" s="33"/>
      <c r="J5" s="33"/>
    </row>
    <row r="6" spans="1:13">
      <c r="A6" s="8" t="s">
        <v>33</v>
      </c>
      <c r="B6" s="7" t="s">
        <v>50</v>
      </c>
      <c r="C6" s="7" t="s">
        <v>51</v>
      </c>
      <c r="D6" s="7" t="s">
        <v>52</v>
      </c>
      <c r="E6" s="7" t="s">
        <v>114</v>
      </c>
      <c r="F6" s="7" t="s">
        <v>23</v>
      </c>
      <c r="G6" s="14" t="s">
        <v>17</v>
      </c>
      <c r="H6" s="9" t="s">
        <v>53</v>
      </c>
      <c r="I6" s="9" t="s">
        <v>53</v>
      </c>
      <c r="J6" s="8"/>
      <c r="K6" s="20" t="str">
        <f>"120,0"</f>
        <v>120,0</v>
      </c>
      <c r="L6" s="8" t="str">
        <f>"91,3440"</f>
        <v>91,3440</v>
      </c>
      <c r="M6" s="7" t="s">
        <v>96</v>
      </c>
    </row>
    <row r="7" spans="1:13">
      <c r="B7" s="5" t="s">
        <v>10</v>
      </c>
    </row>
    <row r="8" spans="1:13" ht="16">
      <c r="A8" s="45" t="s">
        <v>12</v>
      </c>
      <c r="B8" s="45"/>
      <c r="C8" s="45"/>
      <c r="D8" s="45"/>
      <c r="E8" s="45"/>
      <c r="F8" s="45"/>
      <c r="G8" s="45"/>
      <c r="H8" s="45"/>
      <c r="I8" s="45"/>
      <c r="J8" s="45"/>
    </row>
    <row r="9" spans="1:13">
      <c r="A9" s="8" t="s">
        <v>33</v>
      </c>
      <c r="B9" s="7" t="s">
        <v>54</v>
      </c>
      <c r="C9" s="7" t="s">
        <v>55</v>
      </c>
      <c r="D9" s="7" t="s">
        <v>56</v>
      </c>
      <c r="E9" s="7" t="s">
        <v>114</v>
      </c>
      <c r="F9" s="7" t="s">
        <v>57</v>
      </c>
      <c r="G9" s="14" t="s">
        <v>58</v>
      </c>
      <c r="H9" s="14" t="s">
        <v>31</v>
      </c>
      <c r="I9" s="14" t="s">
        <v>59</v>
      </c>
      <c r="J9" s="8"/>
      <c r="K9" s="20" t="str">
        <f>"132,5"</f>
        <v>132,5</v>
      </c>
      <c r="L9" s="8" t="str">
        <f>"92,0213"</f>
        <v>92,0213</v>
      </c>
      <c r="M9" s="7"/>
    </row>
    <row r="10" spans="1:13">
      <c r="B10" s="5" t="s">
        <v>10</v>
      </c>
    </row>
    <row r="11" spans="1:13" ht="16">
      <c r="A11" s="45" t="s">
        <v>26</v>
      </c>
      <c r="B11" s="45"/>
      <c r="C11" s="45"/>
      <c r="D11" s="45"/>
      <c r="E11" s="45"/>
      <c r="F11" s="45"/>
      <c r="G11" s="45"/>
      <c r="H11" s="45"/>
      <c r="I11" s="45"/>
      <c r="J11" s="45"/>
    </row>
    <row r="12" spans="1:13">
      <c r="A12" s="8" t="s">
        <v>18</v>
      </c>
      <c r="B12" s="7" t="s">
        <v>60</v>
      </c>
      <c r="C12" s="7" t="s">
        <v>93</v>
      </c>
      <c r="D12" s="7" t="s">
        <v>61</v>
      </c>
      <c r="E12" s="7" t="s">
        <v>118</v>
      </c>
      <c r="F12" s="7" t="s">
        <v>98</v>
      </c>
      <c r="G12" s="9" t="s">
        <v>58</v>
      </c>
      <c r="H12" s="9" t="s">
        <v>58</v>
      </c>
      <c r="I12" s="9" t="s">
        <v>58</v>
      </c>
      <c r="J12" s="8"/>
      <c r="K12" s="20">
        <v>0</v>
      </c>
      <c r="L12" s="8" t="str">
        <f>"0,0000"</f>
        <v>0,0000</v>
      </c>
      <c r="M12" s="7"/>
    </row>
    <row r="13" spans="1:13">
      <c r="B13" s="5" t="s">
        <v>10</v>
      </c>
    </row>
  </sheetData>
  <mergeCells count="14">
    <mergeCell ref="A8:J8"/>
    <mergeCell ref="A11:J11"/>
    <mergeCell ref="B3:B4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dimension ref="A1:M11"/>
  <sheetViews>
    <sheetView workbookViewId="0">
      <selection sqref="A1:M2"/>
    </sheetView>
  </sheetViews>
  <sheetFormatPr baseColWidth="10" defaultColWidth="9.1640625" defaultRowHeight="13"/>
  <cols>
    <col min="1" max="1" width="6.6640625" style="5" bestFit="1" customWidth="1"/>
    <col min="2" max="2" width="22" style="5" customWidth="1"/>
    <col min="3" max="3" width="28.1640625" style="5" bestFit="1" customWidth="1"/>
    <col min="4" max="4" width="20" style="5" bestFit="1" customWidth="1"/>
    <col min="5" max="5" width="9.6640625" style="5" bestFit="1" customWidth="1"/>
    <col min="6" max="6" width="29.5" style="5" bestFit="1" customWidth="1"/>
    <col min="7" max="8" width="5.33203125" style="6" customWidth="1"/>
    <col min="9" max="10" width="4.33203125" style="6" customWidth="1"/>
    <col min="11" max="11" width="10.5" style="6" bestFit="1" customWidth="1"/>
    <col min="12" max="12" width="11.33203125" style="6" customWidth="1"/>
    <col min="13" max="13" width="20.33203125" style="5" customWidth="1"/>
    <col min="14" max="16384" width="9.1640625" style="3"/>
  </cols>
  <sheetData>
    <row r="1" spans="1:13" s="2" customFormat="1" ht="29" customHeight="1">
      <c r="A1" s="34" t="s">
        <v>108</v>
      </c>
      <c r="B1" s="35"/>
      <c r="C1" s="36"/>
      <c r="D1" s="36"/>
      <c r="E1" s="36"/>
      <c r="F1" s="36"/>
      <c r="G1" s="36"/>
      <c r="H1" s="36"/>
      <c r="I1" s="36"/>
      <c r="J1" s="36"/>
      <c r="K1" s="36"/>
      <c r="L1" s="36"/>
      <c r="M1" s="37"/>
    </row>
    <row r="2" spans="1:13" s="2" customFormat="1" ht="62" customHeight="1" thickBot="1">
      <c r="A2" s="38"/>
      <c r="B2" s="39"/>
      <c r="C2" s="40"/>
      <c r="D2" s="40"/>
      <c r="E2" s="40"/>
      <c r="F2" s="40"/>
      <c r="G2" s="40"/>
      <c r="H2" s="40"/>
      <c r="I2" s="40"/>
      <c r="J2" s="40"/>
      <c r="K2" s="40"/>
      <c r="L2" s="40"/>
      <c r="M2" s="41"/>
    </row>
    <row r="3" spans="1:13" s="1" customFormat="1" ht="12.75" customHeight="1">
      <c r="A3" s="42" t="s">
        <v>111</v>
      </c>
      <c r="B3" s="46" t="s">
        <v>0</v>
      </c>
      <c r="C3" s="44" t="s">
        <v>112</v>
      </c>
      <c r="D3" s="44" t="s">
        <v>8</v>
      </c>
      <c r="E3" s="28" t="s">
        <v>113</v>
      </c>
      <c r="F3" s="28" t="s">
        <v>5</v>
      </c>
      <c r="G3" s="28" t="s">
        <v>11</v>
      </c>
      <c r="H3" s="28"/>
      <c r="I3" s="28"/>
      <c r="J3" s="28"/>
      <c r="K3" s="28" t="s">
        <v>9</v>
      </c>
      <c r="L3" s="28" t="s">
        <v>3</v>
      </c>
      <c r="M3" s="30" t="s">
        <v>2</v>
      </c>
    </row>
    <row r="4" spans="1:13" s="1" customFormat="1" ht="21" customHeight="1" thickBot="1">
      <c r="A4" s="43"/>
      <c r="B4" s="47"/>
      <c r="C4" s="29"/>
      <c r="D4" s="29"/>
      <c r="E4" s="29"/>
      <c r="F4" s="29"/>
      <c r="G4" s="4">
        <v>1</v>
      </c>
      <c r="H4" s="4">
        <v>2</v>
      </c>
      <c r="I4" s="4">
        <v>3</v>
      </c>
      <c r="J4" s="4" t="s">
        <v>4</v>
      </c>
      <c r="K4" s="29"/>
      <c r="L4" s="29"/>
      <c r="M4" s="31"/>
    </row>
    <row r="5" spans="1:13" ht="16">
      <c r="A5" s="32" t="s">
        <v>19</v>
      </c>
      <c r="B5" s="32"/>
      <c r="C5" s="33"/>
      <c r="D5" s="33"/>
      <c r="E5" s="33"/>
      <c r="F5" s="33"/>
      <c r="G5" s="33"/>
      <c r="H5" s="33"/>
      <c r="I5" s="33"/>
      <c r="J5" s="33"/>
    </row>
    <row r="6" spans="1:13">
      <c r="A6" s="8" t="s">
        <v>33</v>
      </c>
      <c r="B6" s="7" t="s">
        <v>20</v>
      </c>
      <c r="C6" s="7" t="s">
        <v>21</v>
      </c>
      <c r="D6" s="7" t="s">
        <v>22</v>
      </c>
      <c r="E6" s="7" t="s">
        <v>116</v>
      </c>
      <c r="F6" s="7" t="s">
        <v>23</v>
      </c>
      <c r="G6" s="14" t="s">
        <v>24</v>
      </c>
      <c r="H6" s="9" t="s">
        <v>25</v>
      </c>
      <c r="I6" s="9" t="s">
        <v>25</v>
      </c>
      <c r="J6" s="8"/>
      <c r="K6" s="8" t="str">
        <f>"95,0"</f>
        <v>95,0</v>
      </c>
      <c r="L6" s="8" t="str">
        <f>"106,6350"</f>
        <v>106,6350</v>
      </c>
      <c r="M6" s="7"/>
    </row>
    <row r="7" spans="1:13">
      <c r="B7" s="5" t="s">
        <v>10</v>
      </c>
    </row>
    <row r="8" spans="1:13" ht="16">
      <c r="A8" s="45" t="s">
        <v>26</v>
      </c>
      <c r="B8" s="45"/>
      <c r="C8" s="45"/>
      <c r="D8" s="45"/>
      <c r="E8" s="45"/>
      <c r="F8" s="45"/>
      <c r="G8" s="45"/>
      <c r="H8" s="45"/>
      <c r="I8" s="45"/>
      <c r="J8" s="45"/>
    </row>
    <row r="9" spans="1:13">
      <c r="A9" s="11" t="s">
        <v>33</v>
      </c>
      <c r="B9" s="10" t="s">
        <v>27</v>
      </c>
      <c r="C9" s="10" t="s">
        <v>28</v>
      </c>
      <c r="D9" s="10" t="s">
        <v>29</v>
      </c>
      <c r="E9" s="10" t="s">
        <v>114</v>
      </c>
      <c r="F9" s="10" t="s">
        <v>30</v>
      </c>
      <c r="G9" s="15" t="s">
        <v>31</v>
      </c>
      <c r="H9" s="15" t="s">
        <v>32</v>
      </c>
      <c r="I9" s="11"/>
      <c r="J9" s="11"/>
      <c r="K9" s="11" t="str">
        <f>"140,0"</f>
        <v>140,0</v>
      </c>
      <c r="L9" s="11" t="str">
        <f>"85,4420"</f>
        <v>85,4420</v>
      </c>
      <c r="M9" s="10"/>
    </row>
    <row r="10" spans="1:13">
      <c r="A10" s="13" t="s">
        <v>33</v>
      </c>
      <c r="B10" s="12" t="s">
        <v>27</v>
      </c>
      <c r="C10" s="12" t="s">
        <v>95</v>
      </c>
      <c r="D10" s="12" t="s">
        <v>29</v>
      </c>
      <c r="E10" s="12" t="s">
        <v>117</v>
      </c>
      <c r="F10" s="12" t="s">
        <v>30</v>
      </c>
      <c r="G10" s="16" t="s">
        <v>31</v>
      </c>
      <c r="H10" s="16" t="s">
        <v>32</v>
      </c>
      <c r="I10" s="13"/>
      <c r="J10" s="13"/>
      <c r="K10" s="13" t="str">
        <f>"140,0"</f>
        <v>140,0</v>
      </c>
      <c r="L10" s="13" t="str">
        <f>"115,3467"</f>
        <v>115,3467</v>
      </c>
      <c r="M10" s="12"/>
    </row>
    <row r="11" spans="1:13">
      <c r="B11" s="5" t="s">
        <v>10</v>
      </c>
    </row>
  </sheetData>
  <mergeCells count="13">
    <mergeCell ref="A8:J8"/>
    <mergeCell ref="B3:B4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M7"/>
  <sheetViews>
    <sheetView workbookViewId="0">
      <selection activeCell="E7" sqref="E7"/>
    </sheetView>
  </sheetViews>
  <sheetFormatPr baseColWidth="10" defaultColWidth="9.1640625" defaultRowHeight="13"/>
  <cols>
    <col min="1" max="1" width="6.6640625" style="5" bestFit="1" customWidth="1"/>
    <col min="2" max="2" width="17.6640625" style="5" bestFit="1" customWidth="1"/>
    <col min="3" max="3" width="24.5" style="5" bestFit="1" customWidth="1"/>
    <col min="4" max="4" width="20" style="5" bestFit="1" customWidth="1"/>
    <col min="5" max="5" width="13.6640625" style="5" customWidth="1"/>
    <col min="6" max="6" width="27.33203125" style="5" bestFit="1" customWidth="1"/>
    <col min="7" max="9" width="5.33203125" style="6" customWidth="1"/>
    <col min="10" max="10" width="4.33203125" style="6" customWidth="1"/>
    <col min="11" max="11" width="10.5" style="6" bestFit="1" customWidth="1"/>
    <col min="12" max="12" width="8.33203125" style="6" bestFit="1" customWidth="1"/>
    <col min="13" max="13" width="20" style="5" customWidth="1"/>
    <col min="14" max="16384" width="9.1640625" style="3"/>
  </cols>
  <sheetData>
    <row r="1" spans="1:13" s="2" customFormat="1" ht="29" customHeight="1">
      <c r="A1" s="34" t="s">
        <v>109</v>
      </c>
      <c r="B1" s="35"/>
      <c r="C1" s="36"/>
      <c r="D1" s="36"/>
      <c r="E1" s="36"/>
      <c r="F1" s="36"/>
      <c r="G1" s="36"/>
      <c r="H1" s="36"/>
      <c r="I1" s="36"/>
      <c r="J1" s="36"/>
      <c r="K1" s="36"/>
      <c r="L1" s="36"/>
      <c r="M1" s="37"/>
    </row>
    <row r="2" spans="1:13" s="2" customFormat="1" ht="62" customHeight="1" thickBot="1">
      <c r="A2" s="38"/>
      <c r="B2" s="39"/>
      <c r="C2" s="40"/>
      <c r="D2" s="40"/>
      <c r="E2" s="40"/>
      <c r="F2" s="40"/>
      <c r="G2" s="40"/>
      <c r="H2" s="40"/>
      <c r="I2" s="40"/>
      <c r="J2" s="40"/>
      <c r="K2" s="40"/>
      <c r="L2" s="40"/>
      <c r="M2" s="41"/>
    </row>
    <row r="3" spans="1:13" s="1" customFormat="1" ht="12.75" customHeight="1">
      <c r="A3" s="42" t="s">
        <v>111</v>
      </c>
      <c r="B3" s="46" t="s">
        <v>0</v>
      </c>
      <c r="C3" s="44" t="s">
        <v>112</v>
      </c>
      <c r="D3" s="44" t="s">
        <v>8</v>
      </c>
      <c r="E3" s="28" t="s">
        <v>113</v>
      </c>
      <c r="F3" s="28" t="s">
        <v>5</v>
      </c>
      <c r="G3" s="28" t="s">
        <v>11</v>
      </c>
      <c r="H3" s="28"/>
      <c r="I3" s="28"/>
      <c r="J3" s="28"/>
      <c r="K3" s="28" t="s">
        <v>9</v>
      </c>
      <c r="L3" s="28" t="s">
        <v>3</v>
      </c>
      <c r="M3" s="30" t="s">
        <v>2</v>
      </c>
    </row>
    <row r="4" spans="1:13" s="1" customFormat="1" ht="21" customHeight="1" thickBot="1">
      <c r="A4" s="43"/>
      <c r="B4" s="47"/>
      <c r="C4" s="29"/>
      <c r="D4" s="29"/>
      <c r="E4" s="29"/>
      <c r="F4" s="29"/>
      <c r="G4" s="4">
        <v>1</v>
      </c>
      <c r="H4" s="4">
        <v>2</v>
      </c>
      <c r="I4" s="4">
        <v>3</v>
      </c>
      <c r="J4" s="4" t="s">
        <v>4</v>
      </c>
      <c r="K4" s="29"/>
      <c r="L4" s="29"/>
      <c r="M4" s="31"/>
    </row>
    <row r="5" spans="1:13" ht="16">
      <c r="A5" s="32" t="s">
        <v>67</v>
      </c>
      <c r="B5" s="32"/>
      <c r="C5" s="33"/>
      <c r="D5" s="33"/>
      <c r="E5" s="33"/>
      <c r="F5" s="33"/>
      <c r="G5" s="33"/>
      <c r="H5" s="33"/>
      <c r="I5" s="33"/>
      <c r="J5" s="33"/>
    </row>
    <row r="6" spans="1:13">
      <c r="A6" s="8" t="s">
        <v>33</v>
      </c>
      <c r="B6" s="7" t="s">
        <v>73</v>
      </c>
      <c r="C6" s="7" t="s">
        <v>74</v>
      </c>
      <c r="D6" s="7" t="s">
        <v>75</v>
      </c>
      <c r="E6" s="7" t="s">
        <v>114</v>
      </c>
      <c r="F6" s="7" t="s">
        <v>76</v>
      </c>
      <c r="G6" s="14" t="s">
        <v>77</v>
      </c>
      <c r="H6" s="14" t="s">
        <v>78</v>
      </c>
      <c r="I6" s="9" t="s">
        <v>79</v>
      </c>
      <c r="J6" s="8"/>
      <c r="K6" s="8" t="str">
        <f>"285,0"</f>
        <v>285,0</v>
      </c>
      <c r="L6" s="8" t="str">
        <f>"165,6420"</f>
        <v>165,6420</v>
      </c>
      <c r="M6" s="7"/>
    </row>
    <row r="7" spans="1:13">
      <c r="B7" s="5" t="s">
        <v>10</v>
      </c>
    </row>
  </sheetData>
  <mergeCells count="12">
    <mergeCell ref="A5:J5"/>
    <mergeCell ref="B3:B4"/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M10"/>
  <sheetViews>
    <sheetView workbookViewId="0">
      <selection activeCell="E10" sqref="E10"/>
    </sheetView>
  </sheetViews>
  <sheetFormatPr baseColWidth="10" defaultColWidth="9.1640625" defaultRowHeight="13"/>
  <cols>
    <col min="1" max="1" width="6.6640625" style="5" bestFit="1" customWidth="1"/>
    <col min="2" max="2" width="20.83203125" style="5" customWidth="1"/>
    <col min="3" max="3" width="24.5" style="5" bestFit="1" customWidth="1"/>
    <col min="4" max="4" width="20" style="5" bestFit="1" customWidth="1"/>
    <col min="5" max="5" width="9.6640625" style="5" bestFit="1" customWidth="1"/>
    <col min="6" max="6" width="23.5" style="5" customWidth="1"/>
    <col min="7" max="9" width="5.33203125" style="6" customWidth="1"/>
    <col min="10" max="10" width="4.33203125" style="6" customWidth="1"/>
    <col min="11" max="11" width="10.5" style="6" bestFit="1" customWidth="1"/>
    <col min="12" max="12" width="7.6640625" style="6" bestFit="1" customWidth="1"/>
    <col min="13" max="13" width="17" style="5" customWidth="1"/>
    <col min="14" max="16384" width="9.1640625" style="3"/>
  </cols>
  <sheetData>
    <row r="1" spans="1:13" s="2" customFormat="1" ht="29" customHeight="1">
      <c r="A1" s="34" t="s">
        <v>110</v>
      </c>
      <c r="B1" s="35"/>
      <c r="C1" s="36"/>
      <c r="D1" s="36"/>
      <c r="E1" s="36"/>
      <c r="F1" s="36"/>
      <c r="G1" s="36"/>
      <c r="H1" s="36"/>
      <c r="I1" s="36"/>
      <c r="J1" s="36"/>
      <c r="K1" s="36"/>
      <c r="L1" s="36"/>
      <c r="M1" s="37"/>
    </row>
    <row r="2" spans="1:13" s="2" customFormat="1" ht="62" customHeight="1" thickBot="1">
      <c r="A2" s="38"/>
      <c r="B2" s="39"/>
      <c r="C2" s="40"/>
      <c r="D2" s="40"/>
      <c r="E2" s="40"/>
      <c r="F2" s="40"/>
      <c r="G2" s="40"/>
      <c r="H2" s="40"/>
      <c r="I2" s="40"/>
      <c r="J2" s="40"/>
      <c r="K2" s="40"/>
      <c r="L2" s="40"/>
      <c r="M2" s="41"/>
    </row>
    <row r="3" spans="1:13" s="1" customFormat="1" ht="12.75" customHeight="1">
      <c r="A3" s="42" t="s">
        <v>111</v>
      </c>
      <c r="B3" s="46" t="s">
        <v>0</v>
      </c>
      <c r="C3" s="44" t="s">
        <v>112</v>
      </c>
      <c r="D3" s="44" t="s">
        <v>8</v>
      </c>
      <c r="E3" s="28" t="s">
        <v>113</v>
      </c>
      <c r="F3" s="28" t="s">
        <v>5</v>
      </c>
      <c r="G3" s="28" t="s">
        <v>80</v>
      </c>
      <c r="H3" s="28"/>
      <c r="I3" s="28"/>
      <c r="J3" s="28"/>
      <c r="K3" s="28" t="s">
        <v>9</v>
      </c>
      <c r="L3" s="28" t="s">
        <v>3</v>
      </c>
      <c r="M3" s="30" t="s">
        <v>2</v>
      </c>
    </row>
    <row r="4" spans="1:13" s="1" customFormat="1" ht="21" customHeight="1" thickBot="1">
      <c r="A4" s="43"/>
      <c r="B4" s="47"/>
      <c r="C4" s="29"/>
      <c r="D4" s="29"/>
      <c r="E4" s="29"/>
      <c r="F4" s="29"/>
      <c r="G4" s="4">
        <v>1</v>
      </c>
      <c r="H4" s="4">
        <v>2</v>
      </c>
      <c r="I4" s="4">
        <v>3</v>
      </c>
      <c r="J4" s="4" t="s">
        <v>4</v>
      </c>
      <c r="K4" s="29"/>
      <c r="L4" s="29"/>
      <c r="M4" s="31"/>
    </row>
    <row r="5" spans="1:13" ht="16">
      <c r="A5" s="32" t="s">
        <v>26</v>
      </c>
      <c r="B5" s="32"/>
      <c r="C5" s="33"/>
      <c r="D5" s="33"/>
      <c r="E5" s="33"/>
      <c r="F5" s="33"/>
      <c r="G5" s="33"/>
      <c r="H5" s="33"/>
      <c r="I5" s="33"/>
      <c r="J5" s="33"/>
    </row>
    <row r="6" spans="1:13">
      <c r="A6" s="8" t="s">
        <v>33</v>
      </c>
      <c r="B6" s="7" t="s">
        <v>81</v>
      </c>
      <c r="C6" s="7" t="s">
        <v>82</v>
      </c>
      <c r="D6" s="7" t="s">
        <v>83</v>
      </c>
      <c r="E6" s="7" t="s">
        <v>114</v>
      </c>
      <c r="F6" s="7" t="s">
        <v>41</v>
      </c>
      <c r="G6" s="14" t="s">
        <v>84</v>
      </c>
      <c r="H6" s="9" t="s">
        <v>85</v>
      </c>
      <c r="I6" s="14" t="s">
        <v>85</v>
      </c>
      <c r="J6" s="8"/>
      <c r="K6" s="8" t="str">
        <f>"92,5"</f>
        <v>92,5</v>
      </c>
      <c r="L6" s="8" t="str">
        <f>"56,6655"</f>
        <v>56,6655</v>
      </c>
      <c r="M6" s="7"/>
    </row>
    <row r="7" spans="1:13">
      <c r="B7" s="5" t="s">
        <v>10</v>
      </c>
    </row>
    <row r="8" spans="1:13" ht="16">
      <c r="A8" s="45" t="s">
        <v>67</v>
      </c>
      <c r="B8" s="45"/>
      <c r="C8" s="45"/>
      <c r="D8" s="45"/>
      <c r="E8" s="45"/>
      <c r="F8" s="45"/>
      <c r="G8" s="45"/>
      <c r="H8" s="45"/>
      <c r="I8" s="45"/>
      <c r="J8" s="45"/>
    </row>
    <row r="9" spans="1:13">
      <c r="A9" s="8" t="s">
        <v>33</v>
      </c>
      <c r="B9" s="7" t="s">
        <v>86</v>
      </c>
      <c r="C9" s="7" t="s">
        <v>87</v>
      </c>
      <c r="D9" s="7" t="s">
        <v>88</v>
      </c>
      <c r="E9" s="7" t="s">
        <v>114</v>
      </c>
      <c r="F9" s="7" t="s">
        <v>41</v>
      </c>
      <c r="G9" s="14" t="s">
        <v>89</v>
      </c>
      <c r="H9" s="14" t="s">
        <v>90</v>
      </c>
      <c r="I9" s="9" t="s">
        <v>17</v>
      </c>
      <c r="J9" s="8"/>
      <c r="K9" s="8" t="str">
        <f>"115,0"</f>
        <v>115,0</v>
      </c>
      <c r="L9" s="8" t="str">
        <f>"67,0795"</f>
        <v>67,0795</v>
      </c>
      <c r="M9" s="7"/>
    </row>
    <row r="10" spans="1:13">
      <c r="B10" s="5" t="s">
        <v>10</v>
      </c>
    </row>
  </sheetData>
  <mergeCells count="13">
    <mergeCell ref="A8:J8"/>
    <mergeCell ref="B3:B4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ФЖД Любители двоеборье ДК</vt:lpstr>
      <vt:lpstr>ФЖД Любители двоеборье</vt:lpstr>
      <vt:lpstr>ФЖД Любители двоеборье 1_2 ДК</vt:lpstr>
      <vt:lpstr>ФЖД Любители двоеборье 1_2</vt:lpstr>
      <vt:lpstr>ФЖД Военный жим двоеборье</vt:lpstr>
      <vt:lpstr>ФЖД Любители жим максимум ДК</vt:lpstr>
      <vt:lpstr>ФЖД Любители жим максимум</vt:lpstr>
      <vt:lpstr>ФЖД Софт однопетельн.макс.</vt:lpstr>
      <vt:lpstr>ФЖД Армейский жим макс.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Tomchin</dc:creator>
  <cp:lastModifiedBy>Екатерина Шевелева</cp:lastModifiedBy>
  <cp:lastPrinted>2015-07-16T19:10:53Z</cp:lastPrinted>
  <dcterms:created xsi:type="dcterms:W3CDTF">2002-06-16T13:36:44Z</dcterms:created>
  <dcterms:modified xsi:type="dcterms:W3CDTF">2022-05-03T10:06:00Z</dcterms:modified>
</cp:coreProperties>
</file>