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E9AB227F-8575-E943-99B0-4A80BB8B3C7A}" xr6:coauthVersionLast="45" xr6:coauthVersionMax="45" xr10:uidLastSave="{00000000-0000-0000-0000-000000000000}"/>
  <bookViews>
    <workbookView xWindow="2520" yWindow="460" windowWidth="25020" windowHeight="16060" xr2:uid="{00000000-000D-0000-FFFF-FFFF00000000}"/>
  </bookViews>
  <sheets>
    <sheet name="IPL ПЛ без экипировки" sheetId="8" r:id="rId1"/>
    <sheet name="IPL Двоеборье без экип" sheetId="26" r:id="rId2"/>
    <sheet name="IPL Жим без экипировки" sheetId="12" r:id="rId3"/>
    <sheet name="IPL Тяга без экипировки" sheetId="18" r:id="rId4"/>
    <sheet name="Судейская коллегия" sheetId="8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3" i="12" l="1"/>
  <c r="L60" i="12"/>
  <c r="L59" i="12"/>
  <c r="L55" i="12"/>
  <c r="L51" i="12"/>
  <c r="L50" i="12"/>
  <c r="L49" i="12"/>
  <c r="L30" i="18"/>
  <c r="L39" i="18"/>
  <c r="L33" i="18"/>
  <c r="L29" i="18"/>
  <c r="L36" i="18"/>
  <c r="T44" i="8"/>
  <c r="L22" i="18"/>
  <c r="L21" i="12"/>
  <c r="P16" i="26"/>
  <c r="T21" i="8"/>
  <c r="L26" i="18"/>
  <c r="L25" i="18"/>
  <c r="L21" i="18"/>
  <c r="L20" i="18"/>
  <c r="L16" i="18"/>
  <c r="L17" i="18"/>
  <c r="L15" i="18"/>
  <c r="L12" i="18"/>
  <c r="L54" i="12"/>
  <c r="L45" i="12"/>
  <c r="L46" i="12"/>
  <c r="L44" i="12"/>
  <c r="L38" i="12"/>
  <c r="L39" i="12"/>
  <c r="L40" i="12"/>
  <c r="L41" i="12"/>
  <c r="L37" i="12"/>
  <c r="L31" i="12"/>
  <c r="L32" i="12"/>
  <c r="L33" i="12"/>
  <c r="L34" i="12"/>
  <c r="L30" i="12"/>
  <c r="L25" i="12"/>
  <c r="L26" i="12"/>
  <c r="L27" i="12"/>
  <c r="L24" i="12"/>
  <c r="L16" i="12"/>
  <c r="L12" i="12"/>
  <c r="L15" i="12"/>
  <c r="L58" i="12"/>
  <c r="L20" i="12"/>
  <c r="L19" i="12"/>
  <c r="L9" i="12"/>
  <c r="L6" i="12"/>
  <c r="P38" i="26"/>
  <c r="P35" i="26"/>
  <c r="P32" i="26"/>
  <c r="P29" i="26"/>
  <c r="P28" i="26"/>
  <c r="P25" i="26"/>
  <c r="P24" i="26"/>
  <c r="P19" i="26"/>
  <c r="P20" i="26"/>
  <c r="P21" i="26"/>
  <c r="P15" i="26"/>
  <c r="P14" i="26"/>
  <c r="P10" i="26"/>
  <c r="P11" i="26"/>
  <c r="P6" i="26"/>
  <c r="P7" i="26"/>
  <c r="E11" i="26"/>
  <c r="T50" i="8"/>
  <c r="T47" i="8"/>
  <c r="T43" i="8"/>
  <c r="T40" i="8"/>
  <c r="T39" i="8"/>
  <c r="T38" i="8"/>
  <c r="T35" i="8"/>
  <c r="T34" i="8"/>
  <c r="T31" i="8"/>
  <c r="T30" i="8"/>
  <c r="T27" i="8"/>
  <c r="T26" i="8"/>
  <c r="T25" i="8"/>
  <c r="T24" i="8"/>
  <c r="T20" i="8"/>
  <c r="T19" i="8"/>
  <c r="T16" i="8"/>
  <c r="T15" i="8"/>
  <c r="T12" i="8"/>
  <c r="T9" i="8"/>
  <c r="T6" i="8"/>
  <c r="L9" i="18" l="1"/>
  <c r="K9" i="18"/>
  <c r="L6" i="18"/>
  <c r="K6" i="18"/>
</calcChain>
</file>

<file path=xl/sharedStrings.xml><?xml version="1.0" encoding="utf-8"?>
<sst xmlns="http://schemas.openxmlformats.org/spreadsheetml/2006/main" count="529" uniqueCount="164">
  <si>
    <t>ФИО</t>
  </si>
  <si>
    <t>Сумма</t>
  </si>
  <si>
    <t>Очки</t>
  </si>
  <si>
    <t>Рек</t>
  </si>
  <si>
    <t>Возрастная группа
Дата рождения/Возраст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</si>
  <si>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</si>
  <si>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</si>
  <si>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</si>
  <si>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</si>
  <si>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</si>
  <si>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110</t>
  </si>
  <si>
    <t>ВЕСОВАЯ КАТЕГОРИЯ   125</t>
  </si>
  <si>
    <t>ВЕСОВАЯ КАТЕГОРИЯ   100</t>
  </si>
  <si>
    <t>ВЕСОВАЯ КАТЕГОРИЯ   67.5</t>
  </si>
  <si>
    <t>ВЕСОВАЯ КАТЕГОРИЯ   52</t>
  </si>
  <si>
    <t>ВЕСОВАЯ КАТЕГОРИЯ   75</t>
  </si>
  <si>
    <t>ВЕСОВАЯ КАТЕГОРИЯ   82.5</t>
  </si>
  <si>
    <t>ВЕСОВАЯ КАТЕГОРИЯ   90</t>
  </si>
  <si>
    <t>ВЕСОВАЯ КАТЕГОРИЯ   140</t>
  </si>
  <si>
    <t>ВЕСОВАЯ КАТЕГОРИЯ   56</t>
  </si>
  <si>
    <t>ВЕСОВАЯ КАТЕГОРИЯ   60</t>
  </si>
  <si>
    <t>Результат</t>
  </si>
  <si>
    <t>Главный судья соревнований:</t>
  </si>
  <si>
    <t>Главный секретарь соревнований:</t>
  </si>
  <si>
    <t>Секретари:</t>
  </si>
  <si>
    <t>Судьи:</t>
  </si>
  <si>
    <t>Открытый турнир «Память и гордость в сердцах поколений»
IPL Пауэрлифтинг без экипировки
Великий Устюг/Вологодская область, 05 ноября 2022 года</t>
  </si>
  <si>
    <t>Открытый турнир «Память и гордость в сердцах поколений»
IPL Силовое двоеборье без экипировки
Великий Устюг/Вологодская область, 05 ноября 2022 года</t>
  </si>
  <si>
    <t>Открытый турнир «Память и гордость в сердцах поколений»
IPL Жим лежа без экипировки
Великий Устюг/Вологодская область, 05 ноября 2022 года</t>
  </si>
  <si>
    <t>Открытый турнир «Память и гордость в сердцах поколений»
IPL Становая тяга без экипировки
Великий Устюг/Вологодская область, 05 ноября 2022 года</t>
  </si>
  <si>
    <t>Груздева Дарья</t>
  </si>
  <si>
    <t>Пахнева Людмила</t>
  </si>
  <si>
    <t>Большаков Александр</t>
  </si>
  <si>
    <t>Зиновьев Владислав</t>
  </si>
  <si>
    <t>Малых Никита</t>
  </si>
  <si>
    <t>Дурягин Михаил</t>
  </si>
  <si>
    <t>Сокольников Максим</t>
  </si>
  <si>
    <t>Двойников Олег</t>
  </si>
  <si>
    <t>Дурягин Кирилл</t>
  </si>
  <si>
    <t>Ревякин Матвей</t>
  </si>
  <si>
    <t>Яковлев Даниил</t>
  </si>
  <si>
    <t>Брюховецкий Тимофей</t>
  </si>
  <si>
    <t>2</t>
  </si>
  <si>
    <t>1</t>
  </si>
  <si>
    <t>3</t>
  </si>
  <si>
    <t>4</t>
  </si>
  <si>
    <t>Шиловский Игорь</t>
  </si>
  <si>
    <t>Щепелин Евгений</t>
  </si>
  <si>
    <t>Машанов Руслан</t>
  </si>
  <si>
    <t>Степичев Андрей</t>
  </si>
  <si>
    <t>Коломинов Максим</t>
  </si>
  <si>
    <t>Дурягин Максим</t>
  </si>
  <si>
    <t>Юферицин Иван</t>
  </si>
  <si>
    <t>Маклаков Павел</t>
  </si>
  <si>
    <t>Лыков Александр</t>
  </si>
  <si>
    <t>Шабалин Егор</t>
  </si>
  <si>
    <t>Никитчук Сергей</t>
  </si>
  <si>
    <t>Юноши 15-19 (05.03.2009)/13</t>
  </si>
  <si>
    <t>Открытая (14.12.1991)/30</t>
  </si>
  <si>
    <t>Юноши 15-19 (05.11.2006)/16</t>
  </si>
  <si>
    <t>Юноши 15-19 (17.05.2005)/17</t>
  </si>
  <si>
    <t>Мастера 60-64 (08.10.1960)/62</t>
  </si>
  <si>
    <t>Юноши 15-19 (26.11.2005)/16</t>
  </si>
  <si>
    <t>Открытая (27.08.1983)/39</t>
  </si>
  <si>
    <t>Юноши 15-19 (07.08.2010)/12</t>
  </si>
  <si>
    <t>Юноши 15-19 (26.10.2006)/16</t>
  </si>
  <si>
    <t>Юноши 15-19 (13.08.2005)/17</t>
  </si>
  <si>
    <t>Юноши 15-19 (14.11.2007)/14</t>
  </si>
  <si>
    <t>Юноши 15-19 (02.11.2006)/16</t>
  </si>
  <si>
    <t>Юноши 15-19 (18.08.2005)/17</t>
  </si>
  <si>
    <t>Юноши 15-19 (04.04.2006)/16</t>
  </si>
  <si>
    <t>Юноши 15-19 (19.04.2005)/17</t>
  </si>
  <si>
    <t>Открытая (14.08.1988)/34</t>
  </si>
  <si>
    <t>Юниоры 20-23 (24.05.2000)/22</t>
  </si>
  <si>
    <t>Юноши 15-19 (28.01.2003)/19</t>
  </si>
  <si>
    <t>Открытая (14.03.1992)/30</t>
  </si>
  <si>
    <t>Юноши 15-19 (26.09.2005)/17</t>
  </si>
  <si>
    <t>Мастера 40-44 (12.09.1979)/43</t>
  </si>
  <si>
    <t>Юноши 15-19 (13.05.2007)/15</t>
  </si>
  <si>
    <t>Город/Область</t>
  </si>
  <si>
    <t>Великий Устюг/Вологодская область</t>
  </si>
  <si>
    <t>Котлас/Архангельская область</t>
  </si>
  <si>
    <t>Сыктывкар/Республика Коми</t>
  </si>
  <si>
    <t>Вельск/Архангельская область</t>
  </si>
  <si>
    <t>ВЕСОВАЯ КАТЕГОРИЯ  67.5</t>
  </si>
  <si>
    <t>Шелыгин Егор</t>
  </si>
  <si>
    <t>Менькин Ярослав</t>
  </si>
  <si>
    <t>Коробов Дмитрий</t>
  </si>
  <si>
    <t>Сидоров Алексей</t>
  </si>
  <si>
    <t>Пешков Игорь</t>
  </si>
  <si>
    <t>Борзоногов Илья</t>
  </si>
  <si>
    <t>Жуков Руслан</t>
  </si>
  <si>
    <t>Юноши 15-19 (12.03.2010)/12</t>
  </si>
  <si>
    <t>Юноши 15-19 (08.07.2009)/13</t>
  </si>
  <si>
    <t>Открытая (22.07.1990)/32</t>
  </si>
  <si>
    <t>Открытая (08.05.1989)/33</t>
  </si>
  <si>
    <t>Юноши 15-19 (19.02.2004)/18</t>
  </si>
  <si>
    <t>Юноши 15-19 (10.04.2005)/17</t>
  </si>
  <si>
    <t>Юноши 15-19 (10.04.2003)/19</t>
  </si>
  <si>
    <t>Открытая (17.11.1979)/42</t>
  </si>
  <si>
    <t xml:space="preserve"> Коковина Светлана</t>
  </si>
  <si>
    <t>Юниорки 20-23 (22.03.2000)/22</t>
  </si>
  <si>
    <t>Шевелёв Кирилл</t>
  </si>
  <si>
    <t>Шевелёв Антон</t>
  </si>
  <si>
    <t>Байрамов Азер</t>
  </si>
  <si>
    <t>Остроумов Роман</t>
  </si>
  <si>
    <t>Гребенщиков Михаил</t>
  </si>
  <si>
    <t>Казаков Даниил</t>
  </si>
  <si>
    <t>Капустин Тимофей</t>
  </si>
  <si>
    <t>Колбин Евгений</t>
  </si>
  <si>
    <t>Саблин Алексей</t>
  </si>
  <si>
    <t>Вяткин Вячеслав</t>
  </si>
  <si>
    <t>Мельцов Матвей</t>
  </si>
  <si>
    <t>Меньшиков Иван</t>
  </si>
  <si>
    <t>Селяков Сергей</t>
  </si>
  <si>
    <t>Труняков Виталий</t>
  </si>
  <si>
    <t>Магеровский Илья</t>
  </si>
  <si>
    <t>Чебыкин Андрей</t>
  </si>
  <si>
    <t>Шевелёв Андрей</t>
  </si>
  <si>
    <t>Максимов Алексей</t>
  </si>
  <si>
    <t>Гундоров Павел</t>
  </si>
  <si>
    <t>Суров Эдуард</t>
  </si>
  <si>
    <t>Евстифеев Андрей</t>
  </si>
  <si>
    <t>Тотьма/Вологодская область</t>
  </si>
  <si>
    <t>Бреховских Игорь</t>
  </si>
  <si>
    <t>Вычегодский/Архангельская область</t>
  </si>
  <si>
    <t>Юноши 15-19 (30.08.2012)/10</t>
  </si>
  <si>
    <t>Юноши 15-19 (22.12.2008)/13</t>
  </si>
  <si>
    <t>Открытая (04.02.1998)/24</t>
  </si>
  <si>
    <t>Юноши 15-19 (14.10.2006)/16</t>
  </si>
  <si>
    <t>Открытая (08.12.1987)/34</t>
  </si>
  <si>
    <t>Открытая (04.08.1990)/32</t>
  </si>
  <si>
    <t>Юноши 15-19 (14.12.2007)/14</t>
  </si>
  <si>
    <t>Открытая (21.03.1989)/33</t>
  </si>
  <si>
    <t>Юноши 15-19 (28.05.2005)/17</t>
  </si>
  <si>
    <t>Открытая (20.05.1988)/34</t>
  </si>
  <si>
    <t>Открытая (24.02.1987)/35</t>
  </si>
  <si>
    <t>Юноши 15-19 (29.02.2008)/14</t>
  </si>
  <si>
    <t>Юноши 15-19 (06.08.2006)/16</t>
  </si>
  <si>
    <t>Юноши 15-19 (04.01.2005)/17</t>
  </si>
  <si>
    <t>Мастера 50-54 (05.11.1970)/52</t>
  </si>
  <si>
    <t>Мастера 45-49 (26.03.1976)/46</t>
  </si>
  <si>
    <t>Мастера 40-44 (05.04.1978)/44</t>
  </si>
  <si>
    <t>Открытая (12.04.1988)/34</t>
  </si>
  <si>
    <t>Мастера 65-69 (20.02.1954)/68</t>
  </si>
  <si>
    <t>Мастера 45-49 (02.08.1977)/45</t>
  </si>
  <si>
    <t>Мастера 45-49 (30.09.1976)/46</t>
  </si>
  <si>
    <t>Мастера 50-54 (17.04.1970)/52</t>
  </si>
  <si>
    <t>Княжев Денис</t>
  </si>
  <si>
    <t>Серенок Игорь</t>
  </si>
  <si>
    <t>Юноши 15-19 (06.06.2008)/14</t>
  </si>
  <si>
    <t>Мастера 45-49 (01.06.1976)/46</t>
  </si>
  <si>
    <t>Судейская коллегия Открытого турнира «Память и гордость в сердцах поколений»</t>
  </si>
  <si>
    <t>№</t>
  </si>
  <si>
    <t>Возрастная группа</t>
  </si>
  <si>
    <t>O</t>
  </si>
  <si>
    <t>T</t>
  </si>
  <si>
    <t>M5</t>
  </si>
  <si>
    <t>M2</t>
  </si>
  <si>
    <t>M1</t>
  </si>
  <si>
    <t xml:space="preserve">
Дата рождения/Возраст</t>
  </si>
  <si>
    <t>J</t>
  </si>
  <si>
    <t>M3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</si>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</sst>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Лист4"/>
  <dimension ref="A1:U50"/>
  <sheetViews>
    <sheetView tabSelected="1" zoomScaleNormal="100" workbookViewId="0">
      <selection activeCell="U51" sqref="U51"/>
    </sheetView>
  </sheetViews>
  <sheetFormatPr baseColWidth="10" defaultColWidth="9.1640625" defaultRowHeight="13"/>
  <cols>
    <col min="1" max="1" width="7.1640625" style="5" bestFit="1" customWidth="1"/>
    <col min="2" max="2" width="23" style="5" customWidth="1"/>
    <col min="3" max="3" width="28.6640625" style="5" bestFit="1" customWidth="1"/>
    <col min="4" max="4" width="20.83203125" style="29" bestFit="1" customWidth="1"/>
    <col min="5" max="5" width="10.1640625" style="35" bestFit="1" customWidth="1"/>
    <col min="6" max="6" width="31" style="5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7" width="5.5" style="12" customWidth="1"/>
    <col min="18" max="18" width="4.5" style="12" customWidth="1"/>
    <col min="19" max="19" width="7.6640625" style="12" bestFit="1" customWidth="1"/>
    <col min="20" max="20" width="8.5" style="46" bestFit="1" customWidth="1"/>
    <col min="21" max="21" width="24.83203125" style="5" bestFit="1" customWidth="1"/>
    <col min="22" max="16384" width="9.1640625" style="3"/>
  </cols>
  <sheetData>
    <row r="1" spans="1:21" s="2" customFormat="1" ht="29" customHeight="1">
      <c r="A1" s="108" t="s">
        <v>26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</row>
    <row r="2" spans="1:21" s="2" customFormat="1" ht="62" customHeight="1" thickBot="1">
      <c r="A2" s="112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5"/>
    </row>
    <row r="3" spans="1:21" s="1" customFormat="1" ht="12.75" customHeight="1">
      <c r="A3" s="116" t="s">
        <v>153</v>
      </c>
      <c r="B3" s="98" t="s">
        <v>0</v>
      </c>
      <c r="C3" s="118" t="s">
        <v>160</v>
      </c>
      <c r="D3" s="120" t="s">
        <v>5</v>
      </c>
      <c r="E3" s="102" t="s">
        <v>6</v>
      </c>
      <c r="F3" s="122" t="s">
        <v>79</v>
      </c>
      <c r="G3" s="100" t="s">
        <v>7</v>
      </c>
      <c r="H3" s="100"/>
      <c r="I3" s="100"/>
      <c r="J3" s="100"/>
      <c r="K3" s="100" t="s">
        <v>8</v>
      </c>
      <c r="L3" s="100"/>
      <c r="M3" s="100"/>
      <c r="N3" s="100"/>
      <c r="O3" s="100" t="s">
        <v>9</v>
      </c>
      <c r="P3" s="100"/>
      <c r="Q3" s="100"/>
      <c r="R3" s="100"/>
      <c r="S3" s="100" t="s">
        <v>1</v>
      </c>
      <c r="T3" s="102" t="s">
        <v>2</v>
      </c>
      <c r="U3" s="104" t="s">
        <v>154</v>
      </c>
    </row>
    <row r="4" spans="1:21" s="1" customFormat="1" ht="21" customHeight="1" thickBot="1">
      <c r="A4" s="117"/>
      <c r="B4" s="99"/>
      <c r="C4" s="119"/>
      <c r="D4" s="121"/>
      <c r="E4" s="103"/>
      <c r="F4" s="119"/>
      <c r="G4" s="22">
        <v>1</v>
      </c>
      <c r="H4" s="22">
        <v>2</v>
      </c>
      <c r="I4" s="22">
        <v>3</v>
      </c>
      <c r="J4" s="22" t="s">
        <v>3</v>
      </c>
      <c r="K4" s="22">
        <v>1</v>
      </c>
      <c r="L4" s="22">
        <v>2</v>
      </c>
      <c r="M4" s="22">
        <v>3</v>
      </c>
      <c r="N4" s="22" t="s">
        <v>3</v>
      </c>
      <c r="O4" s="22">
        <v>1</v>
      </c>
      <c r="P4" s="22">
        <v>2</v>
      </c>
      <c r="Q4" s="22">
        <v>3</v>
      </c>
      <c r="R4" s="11" t="s">
        <v>3</v>
      </c>
      <c r="S4" s="101"/>
      <c r="T4" s="103"/>
      <c r="U4" s="105"/>
    </row>
    <row r="5" spans="1:21" ht="16">
      <c r="A5" s="106" t="s">
        <v>14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21">
      <c r="A6" s="4">
        <v>1</v>
      </c>
      <c r="B6" s="7" t="s">
        <v>30</v>
      </c>
      <c r="C6" s="7" t="s">
        <v>58</v>
      </c>
      <c r="D6" s="30">
        <v>51.75</v>
      </c>
      <c r="E6" s="34">
        <v>1.2513000000000001</v>
      </c>
      <c r="F6" s="7" t="s">
        <v>80</v>
      </c>
      <c r="G6" s="39">
        <v>90</v>
      </c>
      <c r="H6" s="39">
        <v>95</v>
      </c>
      <c r="I6" s="40">
        <v>100</v>
      </c>
      <c r="J6" s="15"/>
      <c r="K6" s="39">
        <v>50</v>
      </c>
      <c r="L6" s="40">
        <v>52.5</v>
      </c>
      <c r="M6" s="40">
        <v>52.5</v>
      </c>
      <c r="N6" s="15"/>
      <c r="O6" s="39">
        <v>120</v>
      </c>
      <c r="P6" s="39">
        <v>125</v>
      </c>
      <c r="Q6" s="40">
        <v>130</v>
      </c>
      <c r="R6" s="15"/>
      <c r="S6" s="15">
        <v>270</v>
      </c>
      <c r="T6" s="47">
        <f>S6*E6</f>
        <v>337.851</v>
      </c>
      <c r="U6" s="7" t="s">
        <v>155</v>
      </c>
    </row>
    <row r="8" spans="1:21" ht="16">
      <c r="A8" s="96" t="s">
        <v>20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21">
      <c r="A9" s="4">
        <v>1</v>
      </c>
      <c r="B9" s="7" t="s">
        <v>31</v>
      </c>
      <c r="C9" s="7" t="s">
        <v>63</v>
      </c>
      <c r="D9" s="30">
        <v>59.9</v>
      </c>
      <c r="E9" s="34">
        <v>1.1163000000000001</v>
      </c>
      <c r="F9" s="7" t="s">
        <v>80</v>
      </c>
      <c r="G9" s="39">
        <v>70</v>
      </c>
      <c r="H9" s="39">
        <v>75</v>
      </c>
      <c r="I9" s="39">
        <v>80</v>
      </c>
      <c r="J9" s="15"/>
      <c r="K9" s="39">
        <v>52.5</v>
      </c>
      <c r="L9" s="40">
        <v>55</v>
      </c>
      <c r="M9" s="40">
        <v>55</v>
      </c>
      <c r="N9" s="15"/>
      <c r="O9" s="39">
        <v>80</v>
      </c>
      <c r="P9" s="39">
        <v>90</v>
      </c>
      <c r="Q9" s="39">
        <v>100</v>
      </c>
      <c r="R9" s="15"/>
      <c r="S9" s="15">
        <v>232.5</v>
      </c>
      <c r="T9" s="47">
        <f>S9*E9</f>
        <v>259.53975000000003</v>
      </c>
      <c r="U9" s="7" t="s">
        <v>155</v>
      </c>
    </row>
    <row r="11" spans="1:21" ht="16">
      <c r="A11" s="96" t="s">
        <v>14</v>
      </c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21">
      <c r="A12" s="4">
        <v>1</v>
      </c>
      <c r="B12" s="7" t="s">
        <v>32</v>
      </c>
      <c r="C12" s="7" t="s">
        <v>57</v>
      </c>
      <c r="D12" s="30">
        <v>51.2</v>
      </c>
      <c r="E12" s="34">
        <v>0.99750000000000005</v>
      </c>
      <c r="F12" s="7" t="s">
        <v>81</v>
      </c>
      <c r="G12" s="39">
        <v>55</v>
      </c>
      <c r="H12" s="39">
        <v>60</v>
      </c>
      <c r="I12" s="39">
        <v>65</v>
      </c>
      <c r="J12" s="15"/>
      <c r="K12" s="39">
        <v>40</v>
      </c>
      <c r="L12" s="39">
        <v>45</v>
      </c>
      <c r="M12" s="40">
        <v>50</v>
      </c>
      <c r="N12" s="15"/>
      <c r="O12" s="39">
        <v>65</v>
      </c>
      <c r="P12" s="39">
        <v>72.5</v>
      </c>
      <c r="Q12" s="40">
        <v>80</v>
      </c>
      <c r="R12" s="15"/>
      <c r="S12" s="15">
        <v>182.5</v>
      </c>
      <c r="T12" s="47">
        <f>S12*E12</f>
        <v>182.04375000000002</v>
      </c>
      <c r="U12" s="7" t="s">
        <v>156</v>
      </c>
    </row>
    <row r="14" spans="1:21" ht="16">
      <c r="A14" s="96" t="s">
        <v>19</v>
      </c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21">
      <c r="A15" s="9">
        <v>1</v>
      </c>
      <c r="B15" s="18" t="s">
        <v>34</v>
      </c>
      <c r="C15" s="18" t="s">
        <v>60</v>
      </c>
      <c r="D15" s="31">
        <v>52.1</v>
      </c>
      <c r="E15" s="36">
        <v>0.97929999999999995</v>
      </c>
      <c r="F15" s="18" t="s">
        <v>81</v>
      </c>
      <c r="G15" s="41">
        <v>120</v>
      </c>
      <c r="H15" s="41">
        <v>125</v>
      </c>
      <c r="I15" s="41">
        <v>127.5</v>
      </c>
      <c r="J15" s="13"/>
      <c r="K15" s="41">
        <v>90</v>
      </c>
      <c r="L15" s="42">
        <v>95</v>
      </c>
      <c r="M15" s="42">
        <v>95</v>
      </c>
      <c r="N15" s="13"/>
      <c r="O15" s="41">
        <v>150</v>
      </c>
      <c r="P15" s="41">
        <v>155</v>
      </c>
      <c r="Q15" s="42">
        <v>157.5</v>
      </c>
      <c r="R15" s="13"/>
      <c r="S15" s="13">
        <v>372.5</v>
      </c>
      <c r="T15" s="48">
        <f>S15*E15</f>
        <v>364.78924999999998</v>
      </c>
      <c r="U15" s="18" t="s">
        <v>156</v>
      </c>
    </row>
    <row r="16" spans="1:21">
      <c r="A16" s="10">
        <v>2</v>
      </c>
      <c r="B16" s="19" t="s">
        <v>33</v>
      </c>
      <c r="C16" s="19" t="s">
        <v>59</v>
      </c>
      <c r="D16" s="33">
        <v>54.8</v>
      </c>
      <c r="E16" s="38">
        <v>0.93</v>
      </c>
      <c r="F16" s="19" t="s">
        <v>83</v>
      </c>
      <c r="G16" s="45">
        <v>65</v>
      </c>
      <c r="H16" s="44">
        <v>65</v>
      </c>
      <c r="I16" s="44">
        <v>77.5</v>
      </c>
      <c r="J16" s="14"/>
      <c r="K16" s="44">
        <v>50</v>
      </c>
      <c r="L16" s="44">
        <v>57.5</v>
      </c>
      <c r="M16" s="44">
        <v>62.5</v>
      </c>
      <c r="N16" s="14"/>
      <c r="O16" s="44">
        <v>70</v>
      </c>
      <c r="P16" s="45">
        <v>85</v>
      </c>
      <c r="Q16" s="44">
        <v>90</v>
      </c>
      <c r="R16" s="14"/>
      <c r="S16" s="14">
        <v>230</v>
      </c>
      <c r="T16" s="49">
        <f>S16*E16</f>
        <v>213.9</v>
      </c>
      <c r="U16" s="19" t="s">
        <v>156</v>
      </c>
    </row>
    <row r="18" spans="1:21" ht="16">
      <c r="A18" s="96" t="s">
        <v>20</v>
      </c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21">
      <c r="A19" s="9">
        <v>1</v>
      </c>
      <c r="B19" s="18" t="s">
        <v>35</v>
      </c>
      <c r="C19" s="18" t="s">
        <v>62</v>
      </c>
      <c r="D19" s="31">
        <v>59</v>
      </c>
      <c r="E19" s="36">
        <v>0.86619999999999997</v>
      </c>
      <c r="F19" s="18" t="s">
        <v>81</v>
      </c>
      <c r="G19" s="41">
        <v>107.5</v>
      </c>
      <c r="H19" s="41">
        <v>112.5</v>
      </c>
      <c r="I19" s="41">
        <v>120</v>
      </c>
      <c r="J19" s="13"/>
      <c r="K19" s="41">
        <v>62.5</v>
      </c>
      <c r="L19" s="41">
        <v>67.5</v>
      </c>
      <c r="M19" s="42">
        <v>70</v>
      </c>
      <c r="N19" s="13"/>
      <c r="O19" s="41">
        <v>147.5</v>
      </c>
      <c r="P19" s="41">
        <v>152.5</v>
      </c>
      <c r="Q19" s="42"/>
      <c r="R19" s="13"/>
      <c r="S19" s="13">
        <v>340</v>
      </c>
      <c r="T19" s="48">
        <f>S19*E19</f>
        <v>294.50799999999998</v>
      </c>
      <c r="U19" s="18" t="s">
        <v>156</v>
      </c>
    </row>
    <row r="20" spans="1:21">
      <c r="A20" s="16" t="s">
        <v>42</v>
      </c>
      <c r="B20" s="20" t="s">
        <v>36</v>
      </c>
      <c r="C20" s="20" t="s">
        <v>64</v>
      </c>
      <c r="D20" s="32">
        <v>57.7</v>
      </c>
      <c r="E20" s="37">
        <v>0.88449999999999995</v>
      </c>
      <c r="F20" s="20" t="s">
        <v>83</v>
      </c>
      <c r="G20" s="21">
        <v>50</v>
      </c>
      <c r="H20" s="21">
        <v>55</v>
      </c>
      <c r="I20" s="21">
        <v>60</v>
      </c>
      <c r="J20" s="17"/>
      <c r="K20" s="21">
        <v>35</v>
      </c>
      <c r="L20" s="21">
        <v>40</v>
      </c>
      <c r="M20" s="43">
        <v>42.5</v>
      </c>
      <c r="N20" s="17"/>
      <c r="O20" s="21">
        <v>60</v>
      </c>
      <c r="P20" s="21">
        <v>67.5</v>
      </c>
      <c r="Q20" s="21">
        <v>75</v>
      </c>
      <c r="R20" s="17"/>
      <c r="S20" s="17">
        <v>175</v>
      </c>
      <c r="T20" s="50">
        <f>S20*E20</f>
        <v>154.78749999999999</v>
      </c>
      <c r="U20" s="20" t="s">
        <v>156</v>
      </c>
    </row>
    <row r="21" spans="1:21">
      <c r="A21" s="10" t="s">
        <v>43</v>
      </c>
      <c r="B21" s="19" t="s">
        <v>37</v>
      </c>
      <c r="C21" s="19" t="s">
        <v>61</v>
      </c>
      <c r="D21" s="33">
        <v>59.5</v>
      </c>
      <c r="E21" s="38">
        <v>0.85940000000000005</v>
      </c>
      <c r="F21" s="19" t="s">
        <v>80</v>
      </c>
      <c r="G21" s="44">
        <v>100</v>
      </c>
      <c r="H21" s="45">
        <v>110</v>
      </c>
      <c r="I21" s="44">
        <v>110</v>
      </c>
      <c r="J21" s="14"/>
      <c r="K21" s="44">
        <v>80</v>
      </c>
      <c r="L21" s="44">
        <v>82.5</v>
      </c>
      <c r="M21" s="44">
        <v>85</v>
      </c>
      <c r="N21" s="14"/>
      <c r="O21" s="44">
        <v>145</v>
      </c>
      <c r="P21" s="44">
        <v>150</v>
      </c>
      <c r="Q21" s="44">
        <v>155</v>
      </c>
      <c r="R21" s="14"/>
      <c r="S21" s="14">
        <v>350</v>
      </c>
      <c r="T21" s="49">
        <f>S21*E21*1.44</f>
        <v>433.13760000000002</v>
      </c>
      <c r="U21" s="19" t="s">
        <v>157</v>
      </c>
    </row>
    <row r="23" spans="1:21" ht="16">
      <c r="A23" s="96" t="s">
        <v>13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21">
      <c r="A24" s="9" t="s">
        <v>43</v>
      </c>
      <c r="B24" s="18" t="s">
        <v>38</v>
      </c>
      <c r="C24" s="18" t="s">
        <v>66</v>
      </c>
      <c r="D24" s="31">
        <v>66</v>
      </c>
      <c r="E24" s="36">
        <v>0.78520000000000001</v>
      </c>
      <c r="F24" s="18" t="s">
        <v>81</v>
      </c>
      <c r="G24" s="41">
        <v>117.5</v>
      </c>
      <c r="H24" s="41">
        <v>125</v>
      </c>
      <c r="I24" s="41">
        <v>130</v>
      </c>
      <c r="J24" s="13"/>
      <c r="K24" s="41">
        <v>77.5</v>
      </c>
      <c r="L24" s="42">
        <v>85</v>
      </c>
      <c r="M24" s="41">
        <v>85</v>
      </c>
      <c r="N24" s="13"/>
      <c r="O24" s="41">
        <v>155</v>
      </c>
      <c r="P24" s="42">
        <v>165</v>
      </c>
      <c r="Q24" s="41">
        <v>165</v>
      </c>
      <c r="R24" s="13"/>
      <c r="S24" s="13">
        <v>380</v>
      </c>
      <c r="T24" s="48">
        <f>S24*E24</f>
        <v>298.37599999999998</v>
      </c>
      <c r="U24" s="18" t="s">
        <v>156</v>
      </c>
    </row>
    <row r="25" spans="1:21">
      <c r="A25" s="16" t="s">
        <v>42</v>
      </c>
      <c r="B25" s="20" t="s">
        <v>40</v>
      </c>
      <c r="C25" s="20" t="s">
        <v>68</v>
      </c>
      <c r="D25" s="32">
        <v>65.8</v>
      </c>
      <c r="E25" s="37">
        <v>0.78720000000000001</v>
      </c>
      <c r="F25" s="20" t="s">
        <v>81</v>
      </c>
      <c r="G25" s="21">
        <v>90</v>
      </c>
      <c r="H25" s="21">
        <v>100</v>
      </c>
      <c r="I25" s="21">
        <v>110</v>
      </c>
      <c r="J25" s="17"/>
      <c r="K25" s="21">
        <v>60</v>
      </c>
      <c r="L25" s="21">
        <v>65</v>
      </c>
      <c r="M25" s="43">
        <v>70</v>
      </c>
      <c r="N25" s="17"/>
      <c r="O25" s="21">
        <v>117.5</v>
      </c>
      <c r="P25" s="21">
        <v>125</v>
      </c>
      <c r="Q25" s="43">
        <v>130</v>
      </c>
      <c r="R25" s="17"/>
      <c r="S25" s="17">
        <v>300</v>
      </c>
      <c r="T25" s="50">
        <f>S25*E25</f>
        <v>236.16</v>
      </c>
      <c r="U25" s="20" t="s">
        <v>156</v>
      </c>
    </row>
    <row r="26" spans="1:21">
      <c r="A26" s="16" t="s">
        <v>44</v>
      </c>
      <c r="B26" s="20" t="s">
        <v>39</v>
      </c>
      <c r="C26" s="20" t="s">
        <v>67</v>
      </c>
      <c r="D26" s="32">
        <v>67.5</v>
      </c>
      <c r="E26" s="37">
        <v>0.77100000000000002</v>
      </c>
      <c r="F26" s="20" t="s">
        <v>81</v>
      </c>
      <c r="G26" s="21">
        <v>85</v>
      </c>
      <c r="H26" s="43">
        <v>90</v>
      </c>
      <c r="I26" s="43">
        <v>90</v>
      </c>
      <c r="J26" s="17"/>
      <c r="K26" s="21">
        <v>60</v>
      </c>
      <c r="L26" s="21">
        <v>65</v>
      </c>
      <c r="M26" s="43">
        <v>70</v>
      </c>
      <c r="N26" s="17"/>
      <c r="O26" s="43">
        <v>130</v>
      </c>
      <c r="P26" s="43">
        <v>140</v>
      </c>
      <c r="Q26" s="21">
        <v>145</v>
      </c>
      <c r="R26" s="17"/>
      <c r="S26" s="17">
        <v>295</v>
      </c>
      <c r="T26" s="50">
        <f>S26*E26</f>
        <v>227.44499999999999</v>
      </c>
      <c r="U26" s="20" t="s">
        <v>156</v>
      </c>
    </row>
    <row r="27" spans="1:21">
      <c r="A27" s="10" t="s">
        <v>45</v>
      </c>
      <c r="B27" s="19" t="s">
        <v>41</v>
      </c>
      <c r="C27" s="19" t="s">
        <v>65</v>
      </c>
      <c r="D27" s="33">
        <v>60.4</v>
      </c>
      <c r="E27" s="38">
        <v>0.84770000000000001</v>
      </c>
      <c r="F27" s="19" t="s">
        <v>83</v>
      </c>
      <c r="G27" s="44">
        <v>65</v>
      </c>
      <c r="H27" s="44">
        <v>72.5</v>
      </c>
      <c r="I27" s="44">
        <v>80</v>
      </c>
      <c r="J27" s="14"/>
      <c r="K27" s="44">
        <v>50</v>
      </c>
      <c r="L27" s="44">
        <v>57.5</v>
      </c>
      <c r="M27" s="44">
        <v>62.5</v>
      </c>
      <c r="N27" s="14"/>
      <c r="O27" s="44">
        <v>79</v>
      </c>
      <c r="P27" s="44">
        <v>85</v>
      </c>
      <c r="Q27" s="44">
        <v>90</v>
      </c>
      <c r="R27" s="14"/>
      <c r="S27" s="14">
        <v>232.5</v>
      </c>
      <c r="T27" s="49">
        <f>S27*E27</f>
        <v>197.09025</v>
      </c>
      <c r="U27" s="19" t="s">
        <v>156</v>
      </c>
    </row>
    <row r="29" spans="1:21" ht="16">
      <c r="A29" s="96" t="s">
        <v>15</v>
      </c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21">
      <c r="A30" s="9">
        <v>1</v>
      </c>
      <c r="B30" s="18" t="s">
        <v>46</v>
      </c>
      <c r="C30" s="18" t="s">
        <v>69</v>
      </c>
      <c r="D30" s="31">
        <v>73.900000000000006</v>
      </c>
      <c r="E30" s="36">
        <v>0.72</v>
      </c>
      <c r="F30" s="18" t="s">
        <v>80</v>
      </c>
      <c r="G30" s="41">
        <v>110</v>
      </c>
      <c r="H30" s="41">
        <v>120</v>
      </c>
      <c r="I30" s="42">
        <v>125</v>
      </c>
      <c r="J30" s="13"/>
      <c r="K30" s="41">
        <v>110</v>
      </c>
      <c r="L30" s="41">
        <v>115</v>
      </c>
      <c r="M30" s="42">
        <v>120</v>
      </c>
      <c r="N30" s="13"/>
      <c r="O30" s="41">
        <v>150</v>
      </c>
      <c r="P30" s="42">
        <v>160</v>
      </c>
      <c r="Q30" s="42">
        <v>160</v>
      </c>
      <c r="R30" s="13"/>
      <c r="S30" s="13">
        <v>385</v>
      </c>
      <c r="T30" s="48">
        <f>S30*E30</f>
        <v>277.2</v>
      </c>
      <c r="U30" s="18" t="s">
        <v>156</v>
      </c>
    </row>
    <row r="31" spans="1:21">
      <c r="A31" s="10" t="s">
        <v>42</v>
      </c>
      <c r="B31" s="19" t="s">
        <v>47</v>
      </c>
      <c r="C31" s="19" t="s">
        <v>70</v>
      </c>
      <c r="D31" s="33">
        <v>74.099999999999994</v>
      </c>
      <c r="E31" s="38">
        <v>0.71860000000000002</v>
      </c>
      <c r="F31" s="19" t="s">
        <v>80</v>
      </c>
      <c r="G31" s="45">
        <v>95</v>
      </c>
      <c r="H31" s="44">
        <v>100</v>
      </c>
      <c r="I31" s="45">
        <v>110</v>
      </c>
      <c r="J31" s="14"/>
      <c r="K31" s="44">
        <v>65</v>
      </c>
      <c r="L31" s="44">
        <v>70</v>
      </c>
      <c r="M31" s="44">
        <v>75</v>
      </c>
      <c r="N31" s="14"/>
      <c r="O31" s="44">
        <v>110</v>
      </c>
      <c r="P31" s="44">
        <v>120</v>
      </c>
      <c r="Q31" s="44">
        <v>130</v>
      </c>
      <c r="R31" s="14"/>
      <c r="S31" s="14">
        <v>305</v>
      </c>
      <c r="T31" s="49">
        <f>S31*E31</f>
        <v>219.173</v>
      </c>
      <c r="U31" s="19" t="s">
        <v>156</v>
      </c>
    </row>
    <row r="33" spans="1:21" ht="16">
      <c r="A33" s="96" t="s">
        <v>16</v>
      </c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</row>
    <row r="34" spans="1:21">
      <c r="A34" s="9">
        <v>1</v>
      </c>
      <c r="B34" s="18" t="s">
        <v>48</v>
      </c>
      <c r="C34" s="18" t="s">
        <v>71</v>
      </c>
      <c r="D34" s="31">
        <v>79.900000000000006</v>
      </c>
      <c r="E34" s="36">
        <v>0.68320000000000003</v>
      </c>
      <c r="F34" s="18" t="s">
        <v>81</v>
      </c>
      <c r="G34" s="41">
        <v>100</v>
      </c>
      <c r="H34" s="41">
        <v>112.5</v>
      </c>
      <c r="I34" s="41">
        <v>120</v>
      </c>
      <c r="J34" s="13"/>
      <c r="K34" s="41">
        <v>62.5</v>
      </c>
      <c r="L34" s="41">
        <v>70</v>
      </c>
      <c r="M34" s="41">
        <v>72.5</v>
      </c>
      <c r="N34" s="13"/>
      <c r="O34" s="41">
        <v>110</v>
      </c>
      <c r="P34" s="41">
        <v>122.5</v>
      </c>
      <c r="Q34" s="41">
        <v>130</v>
      </c>
      <c r="R34" s="13"/>
      <c r="S34" s="13">
        <v>322.5</v>
      </c>
      <c r="T34" s="48">
        <f>S34*E34</f>
        <v>220.33200000000002</v>
      </c>
      <c r="U34" s="18" t="s">
        <v>156</v>
      </c>
    </row>
    <row r="35" spans="1:21">
      <c r="A35" s="10" t="s">
        <v>43</v>
      </c>
      <c r="B35" s="19" t="s">
        <v>49</v>
      </c>
      <c r="C35" s="19" t="s">
        <v>72</v>
      </c>
      <c r="D35" s="33">
        <v>80.849999999999994</v>
      </c>
      <c r="E35" s="38">
        <v>0.67769999999999997</v>
      </c>
      <c r="F35" s="19" t="s">
        <v>80</v>
      </c>
      <c r="G35" s="44">
        <v>120</v>
      </c>
      <c r="H35" s="44">
        <v>130</v>
      </c>
      <c r="I35" s="44">
        <v>140</v>
      </c>
      <c r="J35" s="14"/>
      <c r="K35" s="44">
        <v>80</v>
      </c>
      <c r="L35" s="44">
        <v>85</v>
      </c>
      <c r="M35" s="44">
        <v>90</v>
      </c>
      <c r="N35" s="14"/>
      <c r="O35" s="44">
        <v>150</v>
      </c>
      <c r="P35" s="44">
        <v>160</v>
      </c>
      <c r="Q35" s="44">
        <v>170</v>
      </c>
      <c r="R35" s="14"/>
      <c r="S35" s="14">
        <v>400</v>
      </c>
      <c r="T35" s="49">
        <f>S35*E35</f>
        <v>271.08</v>
      </c>
      <c r="U35" s="19" t="s">
        <v>155</v>
      </c>
    </row>
    <row r="37" spans="1:21" ht="16">
      <c r="A37" s="96" t="s">
        <v>17</v>
      </c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</row>
    <row r="38" spans="1:21">
      <c r="A38" s="9" t="s">
        <v>43</v>
      </c>
      <c r="B38" s="18" t="s">
        <v>50</v>
      </c>
      <c r="C38" s="18" t="s">
        <v>74</v>
      </c>
      <c r="D38" s="31">
        <v>85.85</v>
      </c>
      <c r="E38" s="36">
        <v>0.65469999999999995</v>
      </c>
      <c r="F38" s="18" t="s">
        <v>81</v>
      </c>
      <c r="G38" s="41">
        <v>150</v>
      </c>
      <c r="H38" s="41">
        <v>160</v>
      </c>
      <c r="I38" s="42"/>
      <c r="J38" s="13"/>
      <c r="K38" s="41">
        <v>95</v>
      </c>
      <c r="L38" s="41">
        <v>102.5</v>
      </c>
      <c r="M38" s="42">
        <v>107.5</v>
      </c>
      <c r="N38" s="13"/>
      <c r="O38" s="41">
        <v>195</v>
      </c>
      <c r="P38" s="41">
        <v>200</v>
      </c>
      <c r="Q38" s="41">
        <v>210</v>
      </c>
      <c r="R38" s="13"/>
      <c r="S38" s="13">
        <v>472.5</v>
      </c>
      <c r="T38" s="48">
        <f>S38*E38</f>
        <v>309.34574999999995</v>
      </c>
      <c r="U38" s="18" t="s">
        <v>156</v>
      </c>
    </row>
    <row r="39" spans="1:21">
      <c r="A39" s="16" t="s">
        <v>43</v>
      </c>
      <c r="B39" s="20" t="s">
        <v>51</v>
      </c>
      <c r="C39" s="20" t="s">
        <v>73</v>
      </c>
      <c r="D39" s="32">
        <v>89.35</v>
      </c>
      <c r="E39" s="37">
        <v>0.64080000000000004</v>
      </c>
      <c r="F39" s="20" t="s">
        <v>83</v>
      </c>
      <c r="G39" s="21">
        <v>155</v>
      </c>
      <c r="H39" s="43">
        <v>157.5</v>
      </c>
      <c r="I39" s="21">
        <v>157.5</v>
      </c>
      <c r="J39" s="17"/>
      <c r="K39" s="21">
        <v>127.5</v>
      </c>
      <c r="L39" s="21">
        <v>130</v>
      </c>
      <c r="M39" s="43">
        <v>132.5</v>
      </c>
      <c r="N39" s="17"/>
      <c r="O39" s="21">
        <v>165</v>
      </c>
      <c r="P39" s="21">
        <v>175</v>
      </c>
      <c r="Q39" s="21">
        <v>180</v>
      </c>
      <c r="R39" s="17"/>
      <c r="S39" s="17">
        <v>467.5</v>
      </c>
      <c r="T39" s="50">
        <f>S39*E39</f>
        <v>299.57400000000001</v>
      </c>
      <c r="U39" s="20" t="s">
        <v>161</v>
      </c>
    </row>
    <row r="40" spans="1:21">
      <c r="A40" s="10" t="s">
        <v>43</v>
      </c>
      <c r="B40" s="19" t="s">
        <v>52</v>
      </c>
      <c r="C40" s="19" t="s">
        <v>75</v>
      </c>
      <c r="D40" s="33">
        <v>89</v>
      </c>
      <c r="E40" s="38">
        <v>0.6421</v>
      </c>
      <c r="F40" s="19" t="s">
        <v>83</v>
      </c>
      <c r="G40" s="44">
        <v>170</v>
      </c>
      <c r="H40" s="44">
        <v>180</v>
      </c>
      <c r="I40" s="44">
        <v>185</v>
      </c>
      <c r="J40" s="14"/>
      <c r="K40" s="44">
        <v>120</v>
      </c>
      <c r="L40" s="44">
        <v>125</v>
      </c>
      <c r="M40" s="44">
        <v>130</v>
      </c>
      <c r="N40" s="14"/>
      <c r="O40" s="44">
        <v>205</v>
      </c>
      <c r="P40" s="44">
        <v>215</v>
      </c>
      <c r="Q40" s="45">
        <v>225</v>
      </c>
      <c r="R40" s="14"/>
      <c r="S40" s="14">
        <v>530</v>
      </c>
      <c r="T40" s="49">
        <f>S40*E40</f>
        <v>340.31299999999999</v>
      </c>
      <c r="U40" s="19" t="s">
        <v>155</v>
      </c>
    </row>
    <row r="42" spans="1:21" ht="16">
      <c r="A42" s="96" t="s">
        <v>12</v>
      </c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1:21">
      <c r="A43" s="9">
        <v>1</v>
      </c>
      <c r="B43" s="18" t="s">
        <v>53</v>
      </c>
      <c r="C43" s="18" t="s">
        <v>76</v>
      </c>
      <c r="D43" s="31">
        <v>97.3</v>
      </c>
      <c r="E43" s="36">
        <v>0.61550000000000005</v>
      </c>
      <c r="F43" s="18" t="s">
        <v>80</v>
      </c>
      <c r="G43" s="41">
        <v>140</v>
      </c>
      <c r="H43" s="41">
        <v>150</v>
      </c>
      <c r="I43" s="41">
        <v>155</v>
      </c>
      <c r="J43" s="13"/>
      <c r="K43" s="41">
        <v>120</v>
      </c>
      <c r="L43" s="41">
        <v>125</v>
      </c>
      <c r="M43" s="41">
        <v>130</v>
      </c>
      <c r="N43" s="13"/>
      <c r="O43" s="41">
        <v>170</v>
      </c>
      <c r="P43" s="41">
        <v>180</v>
      </c>
      <c r="Q43" s="42">
        <v>190</v>
      </c>
      <c r="R43" s="13"/>
      <c r="S43" s="13">
        <v>465</v>
      </c>
      <c r="T43" s="48">
        <f>S43*E43</f>
        <v>286.20750000000004</v>
      </c>
      <c r="U43" s="18" t="s">
        <v>156</v>
      </c>
    </row>
    <row r="44" spans="1:21">
      <c r="A44" s="10" t="s">
        <v>43</v>
      </c>
      <c r="B44" s="19" t="s">
        <v>54</v>
      </c>
      <c r="C44" s="19" t="s">
        <v>77</v>
      </c>
      <c r="D44" s="33">
        <v>98.2</v>
      </c>
      <c r="E44" s="38">
        <v>0.61309999999999998</v>
      </c>
      <c r="F44" s="19" t="s">
        <v>81</v>
      </c>
      <c r="G44" s="44">
        <v>170</v>
      </c>
      <c r="H44" s="44">
        <v>182.5</v>
      </c>
      <c r="I44" s="44">
        <v>190</v>
      </c>
      <c r="J44" s="14"/>
      <c r="K44" s="44">
        <v>122.5</v>
      </c>
      <c r="L44" s="44">
        <v>130</v>
      </c>
      <c r="M44" s="44">
        <v>137.5</v>
      </c>
      <c r="N44" s="14"/>
      <c r="O44" s="44">
        <v>220</v>
      </c>
      <c r="P44" s="44">
        <v>235</v>
      </c>
      <c r="Q44" s="45"/>
      <c r="R44" s="14"/>
      <c r="S44" s="14">
        <v>562.5</v>
      </c>
      <c r="T44" s="49">
        <f>S44*E44*1.028</f>
        <v>354.52507499999996</v>
      </c>
      <c r="U44" s="19" t="s">
        <v>159</v>
      </c>
    </row>
    <row r="46" spans="1:21" ht="16">
      <c r="A46" s="96" t="s">
        <v>10</v>
      </c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1:21">
      <c r="A47" s="4">
        <v>1</v>
      </c>
      <c r="B47" s="7" t="s">
        <v>55</v>
      </c>
      <c r="C47" s="7" t="s">
        <v>78</v>
      </c>
      <c r="D47" s="30">
        <v>109.1</v>
      </c>
      <c r="E47" s="34">
        <v>0.59</v>
      </c>
      <c r="F47" s="7" t="s">
        <v>80</v>
      </c>
      <c r="G47" s="39">
        <v>80</v>
      </c>
      <c r="H47" s="39">
        <v>90</v>
      </c>
      <c r="I47" s="39">
        <v>100</v>
      </c>
      <c r="J47" s="15"/>
      <c r="K47" s="39">
        <v>67.5</v>
      </c>
      <c r="L47" s="39">
        <v>72.5</v>
      </c>
      <c r="M47" s="39">
        <v>77.5</v>
      </c>
      <c r="N47" s="15"/>
      <c r="O47" s="39">
        <v>100</v>
      </c>
      <c r="P47" s="39">
        <v>115</v>
      </c>
      <c r="Q47" s="39">
        <v>130</v>
      </c>
      <c r="R47" s="15"/>
      <c r="S47" s="15">
        <v>302.5</v>
      </c>
      <c r="T47" s="47">
        <f>S47*E47</f>
        <v>178.47499999999999</v>
      </c>
      <c r="U47" s="7" t="s">
        <v>156</v>
      </c>
    </row>
    <row r="49" spans="1:21" ht="16">
      <c r="A49" s="96" t="s">
        <v>11</v>
      </c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</row>
    <row r="50" spans="1:21">
      <c r="A50" s="4">
        <v>1</v>
      </c>
      <c r="B50" s="7" t="s">
        <v>56</v>
      </c>
      <c r="C50" s="7" t="s">
        <v>99</v>
      </c>
      <c r="D50" s="30">
        <v>123.45</v>
      </c>
      <c r="E50" s="34">
        <v>0.57130000000000003</v>
      </c>
      <c r="F50" s="7" t="s">
        <v>82</v>
      </c>
      <c r="G50" s="39">
        <v>270</v>
      </c>
      <c r="H50" s="39">
        <v>280</v>
      </c>
      <c r="I50" s="39">
        <v>290</v>
      </c>
      <c r="J50" s="15"/>
      <c r="K50" s="39">
        <v>170</v>
      </c>
      <c r="L50" s="39">
        <v>180</v>
      </c>
      <c r="M50" s="39">
        <v>185</v>
      </c>
      <c r="N50" s="15"/>
      <c r="O50" s="39">
        <v>300</v>
      </c>
      <c r="P50" s="39">
        <v>320</v>
      </c>
      <c r="Q50" s="40">
        <v>340</v>
      </c>
      <c r="R50" s="15"/>
      <c r="S50" s="15">
        <v>795</v>
      </c>
      <c r="T50" s="47">
        <f>S50*E50</f>
        <v>454.18350000000004</v>
      </c>
      <c r="U50" s="7" t="s">
        <v>155</v>
      </c>
    </row>
  </sheetData>
  <mergeCells count="25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6:R46"/>
    <mergeCell ref="A49:R49"/>
    <mergeCell ref="B3:B4"/>
    <mergeCell ref="A8:R8"/>
    <mergeCell ref="A14:R14"/>
    <mergeCell ref="A18:R18"/>
    <mergeCell ref="A23:R23"/>
    <mergeCell ref="A37:R37"/>
    <mergeCell ref="A42:R42"/>
    <mergeCell ref="A11:R11"/>
    <mergeCell ref="A29:R29"/>
    <mergeCell ref="A33:R33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8"/>
  <dimension ref="A1:Q38"/>
  <sheetViews>
    <sheetView topLeftCell="A9" workbookViewId="0">
      <selection activeCell="Q39" sqref="Q39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6.5" style="5" bestFit="1" customWidth="1"/>
    <col min="4" max="4" width="20.83203125" style="29" bestFit="1" customWidth="1"/>
    <col min="5" max="5" width="10.1640625" style="35" bestFit="1" customWidth="1"/>
    <col min="6" max="6" width="31.33203125" style="5" customWidth="1"/>
    <col min="7" max="9" width="5.5" style="12" customWidth="1"/>
    <col min="10" max="10" width="4.5" style="12" customWidth="1"/>
    <col min="11" max="13" width="5.5" style="12" customWidth="1"/>
    <col min="14" max="14" width="4.5" style="8" customWidth="1"/>
    <col min="15" max="15" width="7.6640625" style="12" bestFit="1" customWidth="1"/>
    <col min="16" max="16" width="8.5" style="46" bestFit="1" customWidth="1"/>
    <col min="17" max="17" width="21.33203125" style="5" customWidth="1"/>
    <col min="18" max="16384" width="9.1640625" style="3"/>
  </cols>
  <sheetData>
    <row r="1" spans="1:17" s="2" customFormat="1" ht="29" customHeight="1">
      <c r="A1" s="108" t="s">
        <v>27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1"/>
    </row>
    <row r="2" spans="1:17" s="2" customFormat="1" ht="62" customHeight="1" thickBot="1">
      <c r="A2" s="112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</row>
    <row r="3" spans="1:17" s="1" customFormat="1" ht="12.75" customHeight="1">
      <c r="A3" s="116" t="s">
        <v>153</v>
      </c>
      <c r="B3" s="98" t="s">
        <v>0</v>
      </c>
      <c r="C3" s="118" t="s">
        <v>160</v>
      </c>
      <c r="D3" s="120" t="s">
        <v>5</v>
      </c>
      <c r="E3" s="102" t="s">
        <v>6</v>
      </c>
      <c r="F3" s="122" t="s">
        <v>79</v>
      </c>
      <c r="G3" s="100" t="s">
        <v>8</v>
      </c>
      <c r="H3" s="100"/>
      <c r="I3" s="100"/>
      <c r="J3" s="100"/>
      <c r="K3" s="122" t="s">
        <v>9</v>
      </c>
      <c r="L3" s="122"/>
      <c r="M3" s="122"/>
      <c r="N3" s="122"/>
      <c r="O3" s="100" t="s">
        <v>1</v>
      </c>
      <c r="P3" s="102" t="s">
        <v>2</v>
      </c>
      <c r="Q3" s="104" t="s">
        <v>154</v>
      </c>
    </row>
    <row r="4" spans="1:17" s="1" customFormat="1" ht="21" customHeight="1" thickBot="1">
      <c r="A4" s="117"/>
      <c r="B4" s="99"/>
      <c r="C4" s="119"/>
      <c r="D4" s="121"/>
      <c r="E4" s="103"/>
      <c r="F4" s="119"/>
      <c r="G4" s="22">
        <v>1</v>
      </c>
      <c r="H4" s="22">
        <v>2</v>
      </c>
      <c r="I4" s="22">
        <v>3</v>
      </c>
      <c r="J4" s="22" t="s">
        <v>3</v>
      </c>
      <c r="K4" s="11">
        <v>1</v>
      </c>
      <c r="L4" s="11">
        <v>2</v>
      </c>
      <c r="M4" s="11">
        <v>3</v>
      </c>
      <c r="N4" s="6" t="s">
        <v>3</v>
      </c>
      <c r="O4" s="101"/>
      <c r="P4" s="103"/>
      <c r="Q4" s="105"/>
    </row>
    <row r="5" spans="1:17" ht="16">
      <c r="A5" s="106" t="s">
        <v>14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7">
      <c r="A6" s="74" t="s">
        <v>43</v>
      </c>
      <c r="B6" s="23" t="s">
        <v>32</v>
      </c>
      <c r="C6" s="23" t="s">
        <v>57</v>
      </c>
      <c r="D6" s="31">
        <v>51.2</v>
      </c>
      <c r="E6" s="77">
        <v>0.99750000000000005</v>
      </c>
      <c r="F6" s="18" t="s">
        <v>81</v>
      </c>
      <c r="G6" s="57">
        <v>40</v>
      </c>
      <c r="H6" s="64">
        <v>45</v>
      </c>
      <c r="I6" s="68">
        <v>50</v>
      </c>
      <c r="J6" s="13"/>
      <c r="K6" s="57">
        <v>65</v>
      </c>
      <c r="L6" s="41">
        <v>72.5</v>
      </c>
      <c r="M6" s="84">
        <v>80</v>
      </c>
      <c r="N6" s="26"/>
      <c r="O6" s="69">
        <v>117.5</v>
      </c>
      <c r="P6" s="59">
        <f>O6*E6</f>
        <v>117.20625000000001</v>
      </c>
      <c r="Q6" s="55" t="s">
        <v>156</v>
      </c>
    </row>
    <row r="7" spans="1:17">
      <c r="A7" s="78" t="s">
        <v>42</v>
      </c>
      <c r="B7" s="25" t="s">
        <v>85</v>
      </c>
      <c r="C7" s="25" t="s">
        <v>92</v>
      </c>
      <c r="D7" s="33">
        <v>42.55</v>
      </c>
      <c r="E7" s="81">
        <v>1.2342</v>
      </c>
      <c r="F7" s="19" t="s">
        <v>80</v>
      </c>
      <c r="G7" s="60">
        <v>30</v>
      </c>
      <c r="H7" s="71">
        <v>35</v>
      </c>
      <c r="I7" s="71">
        <v>35</v>
      </c>
      <c r="J7" s="14"/>
      <c r="K7" s="60">
        <v>55</v>
      </c>
      <c r="L7" s="45">
        <v>62.5</v>
      </c>
      <c r="M7" s="67">
        <v>65</v>
      </c>
      <c r="N7" s="28"/>
      <c r="O7" s="70">
        <v>95</v>
      </c>
      <c r="P7" s="63">
        <f>O7*E7</f>
        <v>117.249</v>
      </c>
      <c r="Q7" s="56" t="s">
        <v>156</v>
      </c>
    </row>
    <row r="9" spans="1:17" ht="16">
      <c r="A9" s="96" t="s">
        <v>19</v>
      </c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7">
      <c r="A10" s="74" t="s">
        <v>43</v>
      </c>
      <c r="B10" s="23" t="s">
        <v>34</v>
      </c>
      <c r="C10" s="23" t="s">
        <v>60</v>
      </c>
      <c r="D10" s="31">
        <v>52.1</v>
      </c>
      <c r="E10" s="77">
        <v>0.97929999999999995</v>
      </c>
      <c r="F10" s="18" t="s">
        <v>81</v>
      </c>
      <c r="G10" s="57">
        <v>90</v>
      </c>
      <c r="H10" s="68">
        <v>95</v>
      </c>
      <c r="I10" s="42">
        <v>95</v>
      </c>
      <c r="J10" s="58"/>
      <c r="K10" s="64">
        <v>150</v>
      </c>
      <c r="L10" s="41">
        <v>155</v>
      </c>
      <c r="M10" s="84">
        <v>157.5</v>
      </c>
      <c r="N10" s="26"/>
      <c r="O10" s="69">
        <v>245</v>
      </c>
      <c r="P10" s="59">
        <f>O10*E10</f>
        <v>239.92849999999999</v>
      </c>
      <c r="Q10" s="55" t="s">
        <v>156</v>
      </c>
    </row>
    <row r="11" spans="1:17">
      <c r="A11" s="78" t="s">
        <v>42</v>
      </c>
      <c r="B11" s="25" t="s">
        <v>86</v>
      </c>
      <c r="C11" s="25" t="s">
        <v>93</v>
      </c>
      <c r="D11" s="33">
        <v>56</v>
      </c>
      <c r="E11" s="81" t="str">
        <f>"0,5774"</f>
        <v>0,5774</v>
      </c>
      <c r="F11" s="19" t="s">
        <v>80</v>
      </c>
      <c r="G11" s="60">
        <v>47.5</v>
      </c>
      <c r="H11" s="71">
        <v>52.5</v>
      </c>
      <c r="I11" s="45">
        <v>52.5</v>
      </c>
      <c r="J11" s="62"/>
      <c r="K11" s="66">
        <v>60</v>
      </c>
      <c r="L11" s="44">
        <v>67.5</v>
      </c>
      <c r="M11" s="67">
        <v>70</v>
      </c>
      <c r="N11" s="28"/>
      <c r="O11" s="70">
        <v>117.5</v>
      </c>
      <c r="P11" s="63">
        <f>O11*E11</f>
        <v>67.844499999999996</v>
      </c>
      <c r="Q11" s="56" t="s">
        <v>156</v>
      </c>
    </row>
    <row r="13" spans="1:17" ht="16">
      <c r="A13" s="96" t="s">
        <v>20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7">
      <c r="A14" s="9" t="s">
        <v>43</v>
      </c>
      <c r="B14" s="55" t="s">
        <v>35</v>
      </c>
      <c r="C14" s="18" t="s">
        <v>62</v>
      </c>
      <c r="D14" s="31">
        <v>59</v>
      </c>
      <c r="E14" s="36">
        <v>0.86619999999999997</v>
      </c>
      <c r="F14" s="18" t="s">
        <v>81</v>
      </c>
      <c r="G14" s="41">
        <v>62.5</v>
      </c>
      <c r="H14" s="41">
        <v>67.5</v>
      </c>
      <c r="I14" s="42">
        <v>70</v>
      </c>
      <c r="J14" s="13"/>
      <c r="K14" s="41">
        <v>147.5</v>
      </c>
      <c r="L14" s="41">
        <v>152.5</v>
      </c>
      <c r="M14" s="68"/>
      <c r="N14" s="74"/>
      <c r="O14" s="72">
        <v>220</v>
      </c>
      <c r="P14" s="48">
        <f>O14*E14</f>
        <v>190.56399999999999</v>
      </c>
      <c r="Q14" s="55" t="s">
        <v>156</v>
      </c>
    </row>
    <row r="15" spans="1:17">
      <c r="A15" s="16" t="s">
        <v>42</v>
      </c>
      <c r="B15" s="83" t="s">
        <v>36</v>
      </c>
      <c r="C15" s="20" t="s">
        <v>64</v>
      </c>
      <c r="D15" s="32">
        <v>57.7</v>
      </c>
      <c r="E15" s="37">
        <v>0.88449999999999995</v>
      </c>
      <c r="F15" s="20" t="s">
        <v>83</v>
      </c>
      <c r="G15" s="21">
        <v>35</v>
      </c>
      <c r="H15" s="21">
        <v>40</v>
      </c>
      <c r="I15" s="43">
        <v>42.5</v>
      </c>
      <c r="J15" s="17"/>
      <c r="K15" s="21">
        <v>60</v>
      </c>
      <c r="L15" s="21">
        <v>67.5</v>
      </c>
      <c r="M15" s="89">
        <v>75</v>
      </c>
      <c r="N15" s="82"/>
      <c r="O15" s="90">
        <v>115</v>
      </c>
      <c r="P15" s="50">
        <f t="shared" ref="P15" si="0">O15*E15</f>
        <v>101.7175</v>
      </c>
      <c r="Q15" s="83" t="s">
        <v>156</v>
      </c>
    </row>
    <row r="16" spans="1:17">
      <c r="A16" s="10" t="s">
        <v>43</v>
      </c>
      <c r="B16" s="56" t="s">
        <v>37</v>
      </c>
      <c r="C16" s="19" t="s">
        <v>61</v>
      </c>
      <c r="D16" s="33">
        <v>59.5</v>
      </c>
      <c r="E16" s="38">
        <v>0.85940000000000005</v>
      </c>
      <c r="F16" s="19" t="s">
        <v>80</v>
      </c>
      <c r="G16" s="44">
        <v>80</v>
      </c>
      <c r="H16" s="44">
        <v>82.5</v>
      </c>
      <c r="I16" s="44">
        <v>85</v>
      </c>
      <c r="J16" s="14"/>
      <c r="K16" s="44">
        <v>145</v>
      </c>
      <c r="L16" s="44">
        <v>150</v>
      </c>
      <c r="M16" s="66">
        <v>155</v>
      </c>
      <c r="N16" s="78"/>
      <c r="O16" s="73">
        <v>240</v>
      </c>
      <c r="P16" s="49">
        <f>O16*E16*1.44</f>
        <v>297.00864000000001</v>
      </c>
      <c r="Q16" s="56" t="s">
        <v>157</v>
      </c>
    </row>
    <row r="18" spans="1:17" ht="16">
      <c r="A18" s="96" t="s">
        <v>84</v>
      </c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7">
      <c r="A19" s="74" t="s">
        <v>43</v>
      </c>
      <c r="B19" s="23" t="s">
        <v>38</v>
      </c>
      <c r="C19" s="18" t="s">
        <v>66</v>
      </c>
      <c r="D19" s="76">
        <v>66</v>
      </c>
      <c r="E19" s="36">
        <v>0.78520000000000001</v>
      </c>
      <c r="F19" s="55" t="s">
        <v>81</v>
      </c>
      <c r="G19" s="57">
        <v>77.5</v>
      </c>
      <c r="H19" s="68">
        <v>85</v>
      </c>
      <c r="I19" s="64">
        <v>85</v>
      </c>
      <c r="J19" s="72"/>
      <c r="K19" s="64">
        <v>155</v>
      </c>
      <c r="L19" s="42">
        <v>165</v>
      </c>
      <c r="M19" s="65">
        <v>165</v>
      </c>
      <c r="N19" s="26"/>
      <c r="O19" s="69">
        <v>250</v>
      </c>
      <c r="P19" s="59">
        <f t="shared" ref="P19:P20" si="1">O19*E19</f>
        <v>196.3</v>
      </c>
      <c r="Q19" s="55" t="s">
        <v>156</v>
      </c>
    </row>
    <row r="20" spans="1:17">
      <c r="A20" s="82" t="s">
        <v>42</v>
      </c>
      <c r="B20" s="24" t="s">
        <v>40</v>
      </c>
      <c r="C20" s="20" t="s">
        <v>68</v>
      </c>
      <c r="D20" s="29">
        <v>65.8</v>
      </c>
      <c r="E20" s="37">
        <v>0.78720000000000001</v>
      </c>
      <c r="F20" s="83" t="s">
        <v>81</v>
      </c>
      <c r="G20" s="51">
        <v>60</v>
      </c>
      <c r="H20" s="89">
        <v>65</v>
      </c>
      <c r="I20" s="86">
        <v>70</v>
      </c>
      <c r="J20" s="90"/>
      <c r="K20" s="89">
        <v>117.5</v>
      </c>
      <c r="L20" s="21">
        <v>125</v>
      </c>
      <c r="M20" s="91">
        <v>130</v>
      </c>
      <c r="N20" s="27"/>
      <c r="O20" s="87">
        <v>190</v>
      </c>
      <c r="P20" s="88">
        <f t="shared" si="1"/>
        <v>149.56800000000001</v>
      </c>
      <c r="Q20" s="83" t="s">
        <v>156</v>
      </c>
    </row>
    <row r="21" spans="1:17">
      <c r="A21" s="78" t="s">
        <v>43</v>
      </c>
      <c r="B21" s="25" t="s">
        <v>87</v>
      </c>
      <c r="C21" s="19" t="s">
        <v>94</v>
      </c>
      <c r="D21" s="80">
        <v>67.5</v>
      </c>
      <c r="E21" s="38">
        <v>0.77100000000000002</v>
      </c>
      <c r="F21" s="56" t="s">
        <v>83</v>
      </c>
      <c r="G21" s="60">
        <v>120</v>
      </c>
      <c r="H21" s="66">
        <v>125</v>
      </c>
      <c r="I21" s="71">
        <v>130</v>
      </c>
      <c r="J21" s="73"/>
      <c r="K21" s="66">
        <v>150</v>
      </c>
      <c r="L21" s="44">
        <v>170</v>
      </c>
      <c r="M21" s="85">
        <v>190</v>
      </c>
      <c r="N21" s="28"/>
      <c r="O21" s="70">
        <v>295</v>
      </c>
      <c r="P21" s="63">
        <f>O21*E21</f>
        <v>227.44499999999999</v>
      </c>
      <c r="Q21" s="56" t="s">
        <v>155</v>
      </c>
    </row>
    <row r="23" spans="1:17" ht="16">
      <c r="A23" s="96" t="s">
        <v>15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7">
      <c r="A24" s="9">
        <v>1</v>
      </c>
      <c r="B24" s="18" t="s">
        <v>88</v>
      </c>
      <c r="C24" s="18" t="s">
        <v>96</v>
      </c>
      <c r="D24" s="31">
        <v>75</v>
      </c>
      <c r="E24" s="53">
        <v>0.71260000000000001</v>
      </c>
      <c r="F24" s="23" t="s">
        <v>80</v>
      </c>
      <c r="G24" s="64">
        <v>70</v>
      </c>
      <c r="H24" s="68">
        <v>75</v>
      </c>
      <c r="I24" s="68">
        <v>75</v>
      </c>
      <c r="J24" s="72"/>
      <c r="K24" s="41">
        <v>145</v>
      </c>
      <c r="L24" s="65">
        <v>147.5</v>
      </c>
      <c r="M24" s="65">
        <v>150</v>
      </c>
      <c r="N24" s="26"/>
      <c r="O24" s="69">
        <v>220</v>
      </c>
      <c r="P24" s="59">
        <f>O24*E24</f>
        <v>156.77199999999999</v>
      </c>
      <c r="Q24" s="55" t="s">
        <v>156</v>
      </c>
    </row>
    <row r="25" spans="1:17">
      <c r="A25" s="10" t="s">
        <v>43</v>
      </c>
      <c r="B25" s="19" t="s">
        <v>89</v>
      </c>
      <c r="C25" s="19" t="s">
        <v>95</v>
      </c>
      <c r="D25" s="33">
        <v>74.2</v>
      </c>
      <c r="E25" s="54">
        <v>0.71789999999999998</v>
      </c>
      <c r="F25" s="25" t="s">
        <v>80</v>
      </c>
      <c r="G25" s="66">
        <v>90</v>
      </c>
      <c r="H25" s="66">
        <v>95</v>
      </c>
      <c r="I25" s="71">
        <v>97.5</v>
      </c>
      <c r="J25" s="73"/>
      <c r="K25" s="44">
        <v>160</v>
      </c>
      <c r="L25" s="67">
        <v>170</v>
      </c>
      <c r="M25" s="67">
        <v>180</v>
      </c>
      <c r="N25" s="28"/>
      <c r="O25" s="70">
        <v>275</v>
      </c>
      <c r="P25" s="63">
        <f>O25*E25</f>
        <v>197.42249999999999</v>
      </c>
      <c r="Q25" s="56" t="s">
        <v>155</v>
      </c>
    </row>
    <row r="27" spans="1:17" ht="16">
      <c r="A27" s="96" t="s">
        <v>16</v>
      </c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7">
      <c r="A28" s="74">
        <v>1</v>
      </c>
      <c r="B28" s="23" t="s">
        <v>90</v>
      </c>
      <c r="C28" s="23" t="s">
        <v>98</v>
      </c>
      <c r="D28" s="31">
        <v>81.900000000000006</v>
      </c>
      <c r="E28" s="77">
        <v>0.67290000000000005</v>
      </c>
      <c r="F28" s="18" t="s">
        <v>81</v>
      </c>
      <c r="G28" s="57">
        <v>87.5</v>
      </c>
      <c r="H28" s="64">
        <v>92.5</v>
      </c>
      <c r="I28" s="64">
        <v>97.5</v>
      </c>
      <c r="J28" s="72"/>
      <c r="K28" s="41">
        <v>165</v>
      </c>
      <c r="L28" s="65">
        <v>175</v>
      </c>
      <c r="M28" s="65">
        <v>180</v>
      </c>
      <c r="N28" s="26"/>
      <c r="O28" s="69">
        <v>277.5</v>
      </c>
      <c r="P28" s="59">
        <f>O28*E28</f>
        <v>186.72975000000002</v>
      </c>
      <c r="Q28" s="55" t="s">
        <v>156</v>
      </c>
    </row>
    <row r="29" spans="1:17">
      <c r="A29" s="78" t="s">
        <v>42</v>
      </c>
      <c r="B29" s="25" t="s">
        <v>48</v>
      </c>
      <c r="C29" s="25" t="s">
        <v>71</v>
      </c>
      <c r="D29" s="33">
        <v>79.900000000000006</v>
      </c>
      <c r="E29" s="81">
        <v>0.68320000000000003</v>
      </c>
      <c r="F29" s="19" t="s">
        <v>81</v>
      </c>
      <c r="G29" s="60">
        <v>62.5</v>
      </c>
      <c r="H29" s="66">
        <v>70</v>
      </c>
      <c r="I29" s="66">
        <v>72.5</v>
      </c>
      <c r="J29" s="73"/>
      <c r="K29" s="44">
        <v>110</v>
      </c>
      <c r="L29" s="67">
        <v>122.5</v>
      </c>
      <c r="M29" s="67">
        <v>130</v>
      </c>
      <c r="N29" s="28"/>
      <c r="O29" s="70">
        <v>202.5</v>
      </c>
      <c r="P29" s="63">
        <f>O29*E29</f>
        <v>138.34800000000001</v>
      </c>
      <c r="Q29" s="56" t="s">
        <v>156</v>
      </c>
    </row>
    <row r="31" spans="1:17" ht="16">
      <c r="A31" s="96" t="s">
        <v>17</v>
      </c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7">
      <c r="A32" s="4">
        <v>1</v>
      </c>
      <c r="B32" s="7" t="s">
        <v>50</v>
      </c>
      <c r="C32" s="7" t="s">
        <v>74</v>
      </c>
      <c r="D32" s="30">
        <v>85.85</v>
      </c>
      <c r="E32" s="34">
        <v>0.65469999999999995</v>
      </c>
      <c r="F32" s="7" t="s">
        <v>81</v>
      </c>
      <c r="G32" s="39">
        <v>95</v>
      </c>
      <c r="H32" s="39">
        <v>102.5</v>
      </c>
      <c r="I32" s="40">
        <v>107.5</v>
      </c>
      <c r="J32" s="15"/>
      <c r="K32" s="39">
        <v>195</v>
      </c>
      <c r="L32" s="39">
        <v>200</v>
      </c>
      <c r="M32" s="39">
        <v>210</v>
      </c>
      <c r="N32" s="4"/>
      <c r="O32" s="15">
        <v>312.5</v>
      </c>
      <c r="P32" s="47">
        <f>O32*E32</f>
        <v>204.59374999999997</v>
      </c>
      <c r="Q32" s="7" t="s">
        <v>156</v>
      </c>
    </row>
    <row r="34" spans="1:17" ht="16">
      <c r="A34" s="96" t="s">
        <v>12</v>
      </c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7">
      <c r="A35" s="4">
        <v>1</v>
      </c>
      <c r="B35" s="7" t="s">
        <v>91</v>
      </c>
      <c r="C35" s="7" t="s">
        <v>97</v>
      </c>
      <c r="D35" s="30">
        <v>93.65</v>
      </c>
      <c r="E35" s="34">
        <v>0.62609999999999999</v>
      </c>
      <c r="F35" s="7" t="s">
        <v>80</v>
      </c>
      <c r="G35" s="39">
        <v>100</v>
      </c>
      <c r="H35" s="39">
        <v>105</v>
      </c>
      <c r="I35" s="40">
        <v>107.5</v>
      </c>
      <c r="J35" s="15"/>
      <c r="K35" s="39">
        <v>150</v>
      </c>
      <c r="L35" s="39">
        <v>160</v>
      </c>
      <c r="M35" s="39">
        <v>170</v>
      </c>
      <c r="N35" s="4"/>
      <c r="O35" s="15">
        <v>275</v>
      </c>
      <c r="P35" s="47">
        <f>O35*E35</f>
        <v>172.17750000000001</v>
      </c>
      <c r="Q35" s="7" t="s">
        <v>156</v>
      </c>
    </row>
    <row r="37" spans="1:17" ht="16">
      <c r="A37" s="96" t="s">
        <v>11</v>
      </c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7">
      <c r="A38" s="4">
        <v>1</v>
      </c>
      <c r="B38" s="7" t="s">
        <v>56</v>
      </c>
      <c r="C38" s="7" t="s">
        <v>99</v>
      </c>
      <c r="D38" s="30">
        <v>123.45</v>
      </c>
      <c r="E38" s="34">
        <v>0.57130000000000003</v>
      </c>
      <c r="F38" s="7" t="s">
        <v>82</v>
      </c>
      <c r="G38" s="39">
        <v>170</v>
      </c>
      <c r="H38" s="39">
        <v>180</v>
      </c>
      <c r="I38" s="39">
        <v>185</v>
      </c>
      <c r="J38" s="15"/>
      <c r="K38" s="39">
        <v>300</v>
      </c>
      <c r="L38" s="39">
        <v>320</v>
      </c>
      <c r="M38" s="40">
        <v>340</v>
      </c>
      <c r="N38" s="4"/>
      <c r="O38" s="15">
        <v>505</v>
      </c>
      <c r="P38" s="47">
        <f>O38*E38</f>
        <v>288.50650000000002</v>
      </c>
      <c r="Q38" s="7" t="s">
        <v>155</v>
      </c>
    </row>
  </sheetData>
  <mergeCells count="21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A9:N9"/>
    <mergeCell ref="A18:N18"/>
    <mergeCell ref="P3:P4"/>
    <mergeCell ref="A37:N37"/>
    <mergeCell ref="A13:N13"/>
    <mergeCell ref="A34:N34"/>
    <mergeCell ref="A31:N31"/>
    <mergeCell ref="A23:N23"/>
    <mergeCell ref="A27:N27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Лист13"/>
  <dimension ref="A1:M63"/>
  <sheetViews>
    <sheetView topLeftCell="A32" workbookViewId="0">
      <selection activeCell="M64" sqref="M64"/>
    </sheetView>
  </sheetViews>
  <sheetFormatPr baseColWidth="10" defaultColWidth="9.1640625" defaultRowHeight="13"/>
  <cols>
    <col min="1" max="1" width="7.1640625" style="5" bestFit="1" customWidth="1"/>
    <col min="2" max="2" width="23.1640625" style="5" bestFit="1" customWidth="1"/>
    <col min="3" max="3" width="28.6640625" style="5" bestFit="1" customWidth="1"/>
    <col min="4" max="4" width="20.83203125" style="29" bestFit="1" customWidth="1"/>
    <col min="5" max="5" width="10.1640625" style="35" bestFit="1" customWidth="1"/>
    <col min="6" max="6" width="31.83203125" style="5" customWidth="1"/>
    <col min="7" max="9" width="5.5" style="12" customWidth="1"/>
    <col min="10" max="10" width="4.5" style="8" customWidth="1"/>
    <col min="11" max="11" width="10.5" style="12" bestFit="1" customWidth="1"/>
    <col min="12" max="12" width="8.5" style="46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108" t="s">
        <v>28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s="2" customFormat="1" ht="62" customHeight="1" thickBot="1">
      <c r="A2" s="112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1:13" s="1" customFormat="1" ht="12.75" customHeight="1">
      <c r="A3" s="116" t="s">
        <v>153</v>
      </c>
      <c r="B3" s="98" t="s">
        <v>0</v>
      </c>
      <c r="C3" s="118" t="s">
        <v>160</v>
      </c>
      <c r="D3" s="120" t="s">
        <v>5</v>
      </c>
      <c r="E3" s="102" t="s">
        <v>6</v>
      </c>
      <c r="F3" s="122" t="s">
        <v>79</v>
      </c>
      <c r="G3" s="122" t="s">
        <v>8</v>
      </c>
      <c r="H3" s="122"/>
      <c r="I3" s="122"/>
      <c r="J3" s="122"/>
      <c r="K3" s="100" t="s">
        <v>21</v>
      </c>
      <c r="L3" s="102" t="s">
        <v>2</v>
      </c>
      <c r="M3" s="104" t="s">
        <v>154</v>
      </c>
    </row>
    <row r="4" spans="1:13" s="1" customFormat="1" ht="21" customHeight="1" thickBot="1">
      <c r="A4" s="117"/>
      <c r="B4" s="99"/>
      <c r="C4" s="119"/>
      <c r="D4" s="121"/>
      <c r="E4" s="103"/>
      <c r="F4" s="119"/>
      <c r="G4" s="22">
        <v>1</v>
      </c>
      <c r="H4" s="22">
        <v>2</v>
      </c>
      <c r="I4" s="22">
        <v>3</v>
      </c>
      <c r="J4" s="6" t="s">
        <v>3</v>
      </c>
      <c r="K4" s="101"/>
      <c r="L4" s="103"/>
      <c r="M4" s="105"/>
    </row>
    <row r="5" spans="1:13" ht="16">
      <c r="A5" s="106" t="s">
        <v>14</v>
      </c>
      <c r="B5" s="106"/>
      <c r="C5" s="107"/>
      <c r="D5" s="107"/>
      <c r="E5" s="107"/>
      <c r="F5" s="107"/>
      <c r="G5" s="107"/>
      <c r="H5" s="107"/>
      <c r="I5" s="107"/>
      <c r="J5" s="107"/>
    </row>
    <row r="6" spans="1:13">
      <c r="A6" s="4">
        <v>1</v>
      </c>
      <c r="B6" s="7" t="s">
        <v>100</v>
      </c>
      <c r="C6" s="7" t="s">
        <v>101</v>
      </c>
      <c r="D6" s="30">
        <v>51.4</v>
      </c>
      <c r="E6" s="34">
        <v>1.2578</v>
      </c>
      <c r="F6" s="7" t="s">
        <v>80</v>
      </c>
      <c r="G6" s="39">
        <v>47.5</v>
      </c>
      <c r="H6" s="39">
        <v>50</v>
      </c>
      <c r="I6" s="40">
        <v>52.5</v>
      </c>
      <c r="J6" s="4"/>
      <c r="K6" s="15">
        <v>50</v>
      </c>
      <c r="L6" s="47">
        <f>K6*E6</f>
        <v>62.89</v>
      </c>
      <c r="M6" s="7" t="s">
        <v>161</v>
      </c>
    </row>
    <row r="8" spans="1:13" ht="16">
      <c r="A8" s="96" t="s">
        <v>20</v>
      </c>
      <c r="B8" s="96"/>
      <c r="C8" s="97"/>
      <c r="D8" s="97"/>
      <c r="E8" s="97"/>
      <c r="F8" s="97"/>
      <c r="G8" s="97"/>
      <c r="H8" s="97"/>
      <c r="I8" s="97"/>
      <c r="J8" s="97"/>
    </row>
    <row r="9" spans="1:13">
      <c r="A9" s="4">
        <v>1</v>
      </c>
      <c r="B9" s="7" t="s">
        <v>31</v>
      </c>
      <c r="C9" s="7" t="s">
        <v>63</v>
      </c>
      <c r="D9" s="30">
        <v>59.9</v>
      </c>
      <c r="E9" s="34">
        <v>1.1163000000000001</v>
      </c>
      <c r="F9" s="7" t="s">
        <v>80</v>
      </c>
      <c r="G9" s="39">
        <v>52.5</v>
      </c>
      <c r="H9" s="40">
        <v>55</v>
      </c>
      <c r="I9" s="40">
        <v>55</v>
      </c>
      <c r="J9" s="4"/>
      <c r="K9" s="15">
        <v>52.5</v>
      </c>
      <c r="L9" s="47">
        <f>K9*E9</f>
        <v>58.60575</v>
      </c>
      <c r="M9" s="7" t="s">
        <v>155</v>
      </c>
    </row>
    <row r="11" spans="1:13" ht="16">
      <c r="A11" s="96" t="s">
        <v>14</v>
      </c>
      <c r="B11" s="96"/>
      <c r="C11" s="97"/>
      <c r="D11" s="97"/>
      <c r="E11" s="97"/>
      <c r="F11" s="97"/>
      <c r="G11" s="97"/>
      <c r="H11" s="97"/>
      <c r="I11" s="97"/>
      <c r="J11" s="97"/>
    </row>
    <row r="12" spans="1:13">
      <c r="A12" s="4">
        <v>1</v>
      </c>
      <c r="B12" s="7" t="s">
        <v>102</v>
      </c>
      <c r="C12" s="7" t="s">
        <v>126</v>
      </c>
      <c r="D12" s="30">
        <v>42.6</v>
      </c>
      <c r="E12" s="34">
        <v>1.2323999999999999</v>
      </c>
      <c r="F12" s="7" t="s">
        <v>80</v>
      </c>
      <c r="G12" s="39">
        <v>32.5</v>
      </c>
      <c r="H12" s="39">
        <v>35</v>
      </c>
      <c r="I12" s="39">
        <v>37.5</v>
      </c>
      <c r="J12" s="4"/>
      <c r="K12" s="15">
        <v>37.5</v>
      </c>
      <c r="L12" s="47">
        <f>K12*E12</f>
        <v>46.214999999999996</v>
      </c>
      <c r="M12" s="7" t="s">
        <v>156</v>
      </c>
    </row>
    <row r="14" spans="1:13" ht="16">
      <c r="A14" s="96" t="s">
        <v>19</v>
      </c>
      <c r="B14" s="96"/>
      <c r="C14" s="97"/>
      <c r="D14" s="97"/>
      <c r="E14" s="97"/>
      <c r="F14" s="97"/>
      <c r="G14" s="97"/>
      <c r="H14" s="97"/>
      <c r="I14" s="97"/>
      <c r="J14" s="97"/>
    </row>
    <row r="15" spans="1:13">
      <c r="A15" s="9" t="s">
        <v>43</v>
      </c>
      <c r="B15" s="23" t="s">
        <v>34</v>
      </c>
      <c r="C15" s="23" t="s">
        <v>60</v>
      </c>
      <c r="D15" s="31">
        <v>52.1</v>
      </c>
      <c r="E15" s="77">
        <v>0.97929999999999995</v>
      </c>
      <c r="F15" s="18" t="s">
        <v>81</v>
      </c>
      <c r="G15" s="57">
        <v>90</v>
      </c>
      <c r="H15" s="68">
        <v>95</v>
      </c>
      <c r="I15" s="42">
        <v>95</v>
      </c>
      <c r="J15" s="9"/>
      <c r="K15" s="13">
        <v>90</v>
      </c>
      <c r="L15" s="48">
        <f>K15*E15</f>
        <v>88.137</v>
      </c>
      <c r="M15" s="18" t="s">
        <v>156</v>
      </c>
    </row>
    <row r="16" spans="1:13">
      <c r="A16" s="10" t="s">
        <v>42</v>
      </c>
      <c r="B16" s="19" t="s">
        <v>103</v>
      </c>
      <c r="C16" s="19" t="s">
        <v>127</v>
      </c>
      <c r="D16" s="33">
        <v>55.65</v>
      </c>
      <c r="E16" s="38">
        <v>0.91600000000000004</v>
      </c>
      <c r="F16" s="19" t="s">
        <v>80</v>
      </c>
      <c r="G16" s="44">
        <v>50</v>
      </c>
      <c r="H16" s="44">
        <v>55</v>
      </c>
      <c r="I16" s="44">
        <v>60</v>
      </c>
      <c r="J16" s="10"/>
      <c r="K16" s="14">
        <v>60</v>
      </c>
      <c r="L16" s="49">
        <f>K16*E16</f>
        <v>54.96</v>
      </c>
      <c r="M16" s="19" t="s">
        <v>156</v>
      </c>
    </row>
    <row r="18" spans="1:13" ht="16">
      <c r="A18" s="96" t="s">
        <v>20</v>
      </c>
      <c r="B18" s="96"/>
      <c r="C18" s="97"/>
      <c r="D18" s="97"/>
      <c r="E18" s="97"/>
      <c r="F18" s="97"/>
      <c r="G18" s="97"/>
      <c r="H18" s="97"/>
      <c r="I18" s="97"/>
      <c r="J18" s="97"/>
    </row>
    <row r="19" spans="1:13">
      <c r="A19" s="9" t="s">
        <v>43</v>
      </c>
      <c r="B19" s="55" t="s">
        <v>35</v>
      </c>
      <c r="C19" s="18" t="s">
        <v>62</v>
      </c>
      <c r="D19" s="31">
        <v>59</v>
      </c>
      <c r="E19" s="36">
        <v>0.86619999999999997</v>
      </c>
      <c r="F19" s="18" t="s">
        <v>81</v>
      </c>
      <c r="G19" s="41">
        <v>62.5</v>
      </c>
      <c r="H19" s="41">
        <v>67.5</v>
      </c>
      <c r="I19" s="42">
        <v>70</v>
      </c>
      <c r="J19" s="9"/>
      <c r="K19" s="72">
        <v>67.5</v>
      </c>
      <c r="L19" s="48">
        <f>K19*E19</f>
        <v>58.468499999999999</v>
      </c>
      <c r="M19" s="55" t="s">
        <v>156</v>
      </c>
    </row>
    <row r="20" spans="1:13">
      <c r="A20" s="16" t="s">
        <v>42</v>
      </c>
      <c r="B20" s="83" t="s">
        <v>36</v>
      </c>
      <c r="C20" s="20" t="s">
        <v>64</v>
      </c>
      <c r="D20" s="32">
        <v>57.7</v>
      </c>
      <c r="E20" s="37">
        <v>0.88449999999999995</v>
      </c>
      <c r="F20" s="20" t="s">
        <v>83</v>
      </c>
      <c r="G20" s="21">
        <v>35</v>
      </c>
      <c r="H20" s="21">
        <v>40</v>
      </c>
      <c r="I20" s="43">
        <v>42.5</v>
      </c>
      <c r="J20" s="16"/>
      <c r="K20" s="90">
        <v>40</v>
      </c>
      <c r="L20" s="50">
        <f t="shared" ref="L20" si="0">K20*E20</f>
        <v>35.379999999999995</v>
      </c>
      <c r="M20" s="83" t="s">
        <v>156</v>
      </c>
    </row>
    <row r="21" spans="1:13">
      <c r="A21" s="10" t="s">
        <v>43</v>
      </c>
      <c r="B21" s="56" t="s">
        <v>37</v>
      </c>
      <c r="C21" s="19" t="s">
        <v>61</v>
      </c>
      <c r="D21" s="33">
        <v>59.5</v>
      </c>
      <c r="E21" s="38">
        <v>0.85940000000000005</v>
      </c>
      <c r="F21" s="19" t="s">
        <v>80</v>
      </c>
      <c r="G21" s="44">
        <v>80</v>
      </c>
      <c r="H21" s="44">
        <v>82.5</v>
      </c>
      <c r="I21" s="44">
        <v>85</v>
      </c>
      <c r="J21" s="10"/>
      <c r="K21" s="73">
        <v>85</v>
      </c>
      <c r="L21" s="49">
        <f>K21*E21*1.44</f>
        <v>105.19056</v>
      </c>
      <c r="M21" s="56" t="s">
        <v>157</v>
      </c>
    </row>
    <row r="23" spans="1:13" ht="16">
      <c r="A23" s="96" t="s">
        <v>13</v>
      </c>
      <c r="B23" s="96"/>
      <c r="C23" s="97"/>
      <c r="D23" s="97"/>
      <c r="E23" s="97"/>
      <c r="F23" s="97"/>
      <c r="G23" s="97"/>
      <c r="H23" s="97"/>
      <c r="I23" s="97"/>
      <c r="J23" s="97"/>
    </row>
    <row r="24" spans="1:13">
      <c r="A24" s="74" t="s">
        <v>43</v>
      </c>
      <c r="B24" s="23" t="s">
        <v>38</v>
      </c>
      <c r="C24" s="23" t="s">
        <v>66</v>
      </c>
      <c r="D24" s="31">
        <v>66</v>
      </c>
      <c r="E24" s="77">
        <v>0.78520000000000001</v>
      </c>
      <c r="F24" s="18" t="s">
        <v>81</v>
      </c>
      <c r="G24" s="57">
        <v>77.5</v>
      </c>
      <c r="H24" s="68">
        <v>85</v>
      </c>
      <c r="I24" s="41">
        <v>85</v>
      </c>
      <c r="J24" s="26"/>
      <c r="K24" s="69">
        <v>85</v>
      </c>
      <c r="L24" s="59">
        <f>K24*E24</f>
        <v>66.742000000000004</v>
      </c>
      <c r="M24" s="55" t="s">
        <v>156</v>
      </c>
    </row>
    <row r="25" spans="1:13">
      <c r="A25" s="82" t="s">
        <v>42</v>
      </c>
      <c r="B25" s="24" t="s">
        <v>40</v>
      </c>
      <c r="C25" s="24" t="s">
        <v>68</v>
      </c>
      <c r="D25" s="32">
        <v>65.8</v>
      </c>
      <c r="E25" s="35">
        <v>0.78720000000000001</v>
      </c>
      <c r="F25" s="20" t="s">
        <v>81</v>
      </c>
      <c r="G25" s="51">
        <v>60</v>
      </c>
      <c r="H25" s="89">
        <v>65</v>
      </c>
      <c r="I25" s="43">
        <v>70</v>
      </c>
      <c r="J25" s="27"/>
      <c r="K25" s="87">
        <v>65</v>
      </c>
      <c r="L25" s="88">
        <f t="shared" ref="L25:L27" si="1">K25*E25</f>
        <v>51.167999999999999</v>
      </c>
      <c r="M25" s="83" t="s">
        <v>156</v>
      </c>
    </row>
    <row r="26" spans="1:13">
      <c r="A26" s="82" t="s">
        <v>44</v>
      </c>
      <c r="B26" s="24" t="s">
        <v>105</v>
      </c>
      <c r="C26" s="24" t="s">
        <v>129</v>
      </c>
      <c r="D26" s="32">
        <v>63.6</v>
      </c>
      <c r="E26" s="35">
        <v>0.81</v>
      </c>
      <c r="F26" s="20" t="s">
        <v>80</v>
      </c>
      <c r="G26" s="52">
        <v>52.5</v>
      </c>
      <c r="H26" s="89">
        <v>52.5</v>
      </c>
      <c r="I26" s="43">
        <v>55</v>
      </c>
      <c r="J26" s="27"/>
      <c r="K26" s="87">
        <v>52.5</v>
      </c>
      <c r="L26" s="88">
        <f t="shared" si="1"/>
        <v>42.525000000000006</v>
      </c>
      <c r="M26" s="83" t="s">
        <v>156</v>
      </c>
    </row>
    <row r="27" spans="1:13">
      <c r="A27" s="78" t="s">
        <v>43</v>
      </c>
      <c r="B27" s="25" t="s">
        <v>104</v>
      </c>
      <c r="C27" s="25" t="s">
        <v>128</v>
      </c>
      <c r="D27" s="33">
        <v>66.8</v>
      </c>
      <c r="E27" s="81">
        <v>0.77749999999999997</v>
      </c>
      <c r="F27" s="19" t="s">
        <v>80</v>
      </c>
      <c r="G27" s="60">
        <v>95</v>
      </c>
      <c r="H27" s="66">
        <v>100</v>
      </c>
      <c r="I27" s="45">
        <v>102.5</v>
      </c>
      <c r="J27" s="28"/>
      <c r="K27" s="70">
        <v>100</v>
      </c>
      <c r="L27" s="63">
        <f t="shared" si="1"/>
        <v>77.75</v>
      </c>
      <c r="M27" s="56" t="s">
        <v>155</v>
      </c>
    </row>
    <row r="29" spans="1:13" ht="16">
      <c r="A29" s="96" t="s">
        <v>15</v>
      </c>
      <c r="B29" s="96"/>
      <c r="C29" s="97"/>
      <c r="D29" s="97"/>
      <c r="E29" s="97"/>
      <c r="F29" s="97"/>
      <c r="G29" s="97"/>
      <c r="H29" s="97"/>
      <c r="I29" s="97"/>
      <c r="J29" s="97"/>
    </row>
    <row r="30" spans="1:13">
      <c r="A30" s="74" t="s">
        <v>43</v>
      </c>
      <c r="B30" s="23" t="s">
        <v>110</v>
      </c>
      <c r="C30" s="18" t="s">
        <v>134</v>
      </c>
      <c r="D30" s="76">
        <v>72.5</v>
      </c>
      <c r="E30" s="36">
        <v>0.73</v>
      </c>
      <c r="F30" s="75" t="s">
        <v>81</v>
      </c>
      <c r="G30" s="64">
        <v>107.5</v>
      </c>
      <c r="H30" s="41">
        <v>112.5</v>
      </c>
      <c r="I30" s="65">
        <v>117.5</v>
      </c>
      <c r="J30" s="26"/>
      <c r="K30" s="58">
        <v>117.5</v>
      </c>
      <c r="L30" s="48">
        <f>K30*E30</f>
        <v>85.774999999999991</v>
      </c>
      <c r="M30" s="55" t="s">
        <v>156</v>
      </c>
    </row>
    <row r="31" spans="1:13">
      <c r="A31" s="82" t="s">
        <v>42</v>
      </c>
      <c r="B31" s="24" t="s">
        <v>108</v>
      </c>
      <c r="C31" s="20" t="s">
        <v>132</v>
      </c>
      <c r="D31" s="29">
        <v>74.150000000000006</v>
      </c>
      <c r="E31" s="37">
        <v>0.71830000000000005</v>
      </c>
      <c r="F31" s="5" t="s">
        <v>80</v>
      </c>
      <c r="G31" s="89">
        <v>75</v>
      </c>
      <c r="H31" s="21">
        <v>80</v>
      </c>
      <c r="I31" s="91">
        <v>82.5</v>
      </c>
      <c r="J31" s="27"/>
      <c r="K31" s="12">
        <v>80</v>
      </c>
      <c r="L31" s="50">
        <f t="shared" ref="L31:L34" si="2">K31*E31</f>
        <v>57.464000000000006</v>
      </c>
      <c r="M31" s="83" t="s">
        <v>156</v>
      </c>
    </row>
    <row r="32" spans="1:13">
      <c r="A32" s="82" t="s">
        <v>43</v>
      </c>
      <c r="B32" s="24" t="s">
        <v>106</v>
      </c>
      <c r="C32" s="20" t="s">
        <v>130</v>
      </c>
      <c r="D32" s="29">
        <v>72</v>
      </c>
      <c r="E32" s="37">
        <v>0.73370000000000002</v>
      </c>
      <c r="F32" s="5" t="s">
        <v>123</v>
      </c>
      <c r="G32" s="89">
        <v>155</v>
      </c>
      <c r="H32" s="21">
        <v>160</v>
      </c>
      <c r="I32" s="91">
        <v>162.5</v>
      </c>
      <c r="J32" s="27"/>
      <c r="K32" s="12">
        <v>160</v>
      </c>
      <c r="L32" s="50">
        <f t="shared" si="2"/>
        <v>117.392</v>
      </c>
      <c r="M32" s="83" t="s">
        <v>155</v>
      </c>
    </row>
    <row r="33" spans="1:13">
      <c r="A33" s="82" t="s">
        <v>42</v>
      </c>
      <c r="B33" s="24" t="s">
        <v>109</v>
      </c>
      <c r="C33" s="20" t="s">
        <v>133</v>
      </c>
      <c r="D33" s="29">
        <v>73.150000000000006</v>
      </c>
      <c r="E33" s="37">
        <v>0.72529999999999994</v>
      </c>
      <c r="F33" s="5" t="s">
        <v>80</v>
      </c>
      <c r="G33" s="89">
        <v>110</v>
      </c>
      <c r="H33" s="43">
        <v>112.5</v>
      </c>
      <c r="I33" s="91">
        <v>112.5</v>
      </c>
      <c r="J33" s="27"/>
      <c r="K33" s="12">
        <v>110</v>
      </c>
      <c r="L33" s="50">
        <f t="shared" si="2"/>
        <v>79.782999999999987</v>
      </c>
      <c r="M33" s="83" t="s">
        <v>155</v>
      </c>
    </row>
    <row r="34" spans="1:13">
      <c r="A34" s="78" t="s">
        <v>44</v>
      </c>
      <c r="B34" s="25" t="s">
        <v>107</v>
      </c>
      <c r="C34" s="19" t="s">
        <v>131</v>
      </c>
      <c r="D34" s="80">
        <v>74.900000000000006</v>
      </c>
      <c r="E34" s="38">
        <v>0.71319999999999995</v>
      </c>
      <c r="F34" s="79" t="s">
        <v>81</v>
      </c>
      <c r="G34" s="71">
        <v>90</v>
      </c>
      <c r="H34" s="44">
        <v>92.5</v>
      </c>
      <c r="I34" s="85">
        <v>100</v>
      </c>
      <c r="J34" s="28"/>
      <c r="K34" s="62">
        <v>92.5</v>
      </c>
      <c r="L34" s="49">
        <f t="shared" si="2"/>
        <v>65.970999999999989</v>
      </c>
      <c r="M34" s="56" t="s">
        <v>155</v>
      </c>
    </row>
    <row r="36" spans="1:13" ht="16">
      <c r="A36" s="96" t="s">
        <v>16</v>
      </c>
      <c r="B36" s="96"/>
      <c r="C36" s="97"/>
      <c r="D36" s="97"/>
      <c r="E36" s="97"/>
      <c r="F36" s="97"/>
      <c r="G36" s="97"/>
      <c r="H36" s="97"/>
      <c r="I36" s="97"/>
      <c r="J36" s="97"/>
    </row>
    <row r="37" spans="1:13">
      <c r="A37" s="74" t="s">
        <v>43</v>
      </c>
      <c r="B37" s="23" t="s">
        <v>48</v>
      </c>
      <c r="C37" s="18" t="s">
        <v>71</v>
      </c>
      <c r="D37" s="76">
        <v>79.900000000000006</v>
      </c>
      <c r="E37" s="36">
        <v>0.68320000000000003</v>
      </c>
      <c r="F37" s="75" t="s">
        <v>81</v>
      </c>
      <c r="G37" s="64">
        <v>62.5</v>
      </c>
      <c r="H37" s="64">
        <v>70</v>
      </c>
      <c r="I37" s="41">
        <v>72.5</v>
      </c>
      <c r="J37" s="26"/>
      <c r="K37" s="69">
        <v>72.5</v>
      </c>
      <c r="L37" s="59">
        <f>K37*E37</f>
        <v>49.532000000000004</v>
      </c>
      <c r="M37" s="92" t="s">
        <v>156</v>
      </c>
    </row>
    <row r="38" spans="1:13">
      <c r="A38" s="82" t="s">
        <v>42</v>
      </c>
      <c r="B38" s="24" t="s">
        <v>113</v>
      </c>
      <c r="C38" s="20" t="s">
        <v>137</v>
      </c>
      <c r="D38" s="29">
        <v>78.95</v>
      </c>
      <c r="E38" s="37">
        <v>0.78949999999999998</v>
      </c>
      <c r="F38" s="5" t="s">
        <v>80</v>
      </c>
      <c r="G38" s="89">
        <v>50</v>
      </c>
      <c r="H38" s="86">
        <v>60</v>
      </c>
      <c r="I38" s="43">
        <v>60</v>
      </c>
      <c r="J38" s="27"/>
      <c r="K38" s="87">
        <v>50</v>
      </c>
      <c r="L38" s="88">
        <f t="shared" ref="L38:L41" si="3">K38*E38</f>
        <v>39.475000000000001</v>
      </c>
      <c r="M38" s="83" t="s">
        <v>156</v>
      </c>
    </row>
    <row r="39" spans="1:13">
      <c r="A39" s="82" t="s">
        <v>43</v>
      </c>
      <c r="B39" s="24" t="s">
        <v>111</v>
      </c>
      <c r="C39" s="20" t="s">
        <v>135</v>
      </c>
      <c r="D39" s="29">
        <v>78.2</v>
      </c>
      <c r="E39" s="37">
        <v>0.69269999999999998</v>
      </c>
      <c r="F39" s="5" t="s">
        <v>81</v>
      </c>
      <c r="G39" s="86">
        <v>160</v>
      </c>
      <c r="H39" s="89">
        <v>167.5</v>
      </c>
      <c r="I39" s="43">
        <v>175</v>
      </c>
      <c r="J39" s="27"/>
      <c r="K39" s="87">
        <v>167.5</v>
      </c>
      <c r="L39" s="88">
        <f t="shared" si="3"/>
        <v>116.02725</v>
      </c>
      <c r="M39" s="83" t="s">
        <v>155</v>
      </c>
    </row>
    <row r="40" spans="1:13">
      <c r="A40" s="82" t="s">
        <v>42</v>
      </c>
      <c r="B40" s="24" t="s">
        <v>112</v>
      </c>
      <c r="C40" s="20" t="s">
        <v>136</v>
      </c>
      <c r="D40" s="29">
        <v>82.4</v>
      </c>
      <c r="E40" s="37">
        <v>0.6704</v>
      </c>
      <c r="F40" s="5" t="s">
        <v>125</v>
      </c>
      <c r="G40" s="89">
        <v>142.5</v>
      </c>
      <c r="H40" s="89">
        <v>150</v>
      </c>
      <c r="I40" s="21">
        <v>160</v>
      </c>
      <c r="J40" s="27"/>
      <c r="K40" s="87">
        <v>160</v>
      </c>
      <c r="L40" s="88">
        <f t="shared" si="3"/>
        <v>107.264</v>
      </c>
      <c r="M40" s="83" t="s">
        <v>155</v>
      </c>
    </row>
    <row r="41" spans="1:13">
      <c r="A41" s="78" t="s">
        <v>44</v>
      </c>
      <c r="B41" s="25" t="s">
        <v>49</v>
      </c>
      <c r="C41" s="19" t="s">
        <v>72</v>
      </c>
      <c r="D41" s="80">
        <v>80.849999999999994</v>
      </c>
      <c r="E41" s="38">
        <v>0.67769999999999997</v>
      </c>
      <c r="F41" s="79" t="s">
        <v>80</v>
      </c>
      <c r="G41" s="66">
        <v>120</v>
      </c>
      <c r="H41" s="66">
        <v>130</v>
      </c>
      <c r="I41" s="44">
        <v>140</v>
      </c>
      <c r="J41" s="28"/>
      <c r="K41" s="70">
        <v>140</v>
      </c>
      <c r="L41" s="63">
        <f t="shared" si="3"/>
        <v>94.878</v>
      </c>
      <c r="M41" s="93" t="s">
        <v>155</v>
      </c>
    </row>
    <row r="43" spans="1:13" ht="16">
      <c r="A43" s="96" t="s">
        <v>17</v>
      </c>
      <c r="B43" s="96"/>
      <c r="C43" s="97"/>
      <c r="D43" s="97"/>
      <c r="E43" s="97"/>
      <c r="F43" s="97"/>
      <c r="G43" s="97"/>
      <c r="H43" s="97"/>
      <c r="I43" s="97"/>
      <c r="J43" s="97"/>
    </row>
    <row r="44" spans="1:13">
      <c r="A44" s="74" t="s">
        <v>43</v>
      </c>
      <c r="B44" s="23" t="s">
        <v>115</v>
      </c>
      <c r="C44" s="18" t="s">
        <v>139</v>
      </c>
      <c r="D44" s="76">
        <v>87.2</v>
      </c>
      <c r="E44" s="36">
        <v>0.64910000000000001</v>
      </c>
      <c r="F44" s="55" t="s">
        <v>81</v>
      </c>
      <c r="G44" s="57">
        <v>90</v>
      </c>
      <c r="H44" s="64">
        <v>100</v>
      </c>
      <c r="I44" s="64">
        <v>105</v>
      </c>
      <c r="J44" s="9"/>
      <c r="K44" s="69">
        <v>105</v>
      </c>
      <c r="L44" s="59">
        <f>K44*E44</f>
        <v>68.155500000000004</v>
      </c>
      <c r="M44" s="55" t="s">
        <v>156</v>
      </c>
    </row>
    <row r="45" spans="1:13">
      <c r="A45" s="82" t="s">
        <v>42</v>
      </c>
      <c r="B45" s="24" t="s">
        <v>114</v>
      </c>
      <c r="C45" s="20" t="s">
        <v>138</v>
      </c>
      <c r="D45" s="29">
        <v>88.5</v>
      </c>
      <c r="E45" s="37">
        <v>0.64400000000000002</v>
      </c>
      <c r="F45" s="83" t="s">
        <v>80</v>
      </c>
      <c r="G45" s="51">
        <v>75</v>
      </c>
      <c r="H45" s="89">
        <v>82.5</v>
      </c>
      <c r="I45" s="86">
        <v>90</v>
      </c>
      <c r="J45" s="16"/>
      <c r="K45" s="87">
        <v>82.5</v>
      </c>
      <c r="L45" s="88">
        <f t="shared" ref="L45:L46" si="4">K45*E45</f>
        <v>53.13</v>
      </c>
      <c r="M45" s="83" t="s">
        <v>156</v>
      </c>
    </row>
    <row r="46" spans="1:13">
      <c r="A46" s="78" t="s">
        <v>43</v>
      </c>
      <c r="B46" s="25" t="s">
        <v>51</v>
      </c>
      <c r="C46" s="19" t="s">
        <v>73</v>
      </c>
      <c r="D46" s="80">
        <v>89.35</v>
      </c>
      <c r="E46" s="38">
        <v>0.64080000000000004</v>
      </c>
      <c r="F46" s="56" t="s">
        <v>83</v>
      </c>
      <c r="G46" s="60">
        <v>155</v>
      </c>
      <c r="H46" s="71">
        <v>157.5</v>
      </c>
      <c r="I46" s="66">
        <v>157.5</v>
      </c>
      <c r="J46" s="10"/>
      <c r="K46" s="70">
        <v>157.5</v>
      </c>
      <c r="L46" s="63">
        <f t="shared" si="4"/>
        <v>100.926</v>
      </c>
      <c r="M46" s="93" t="s">
        <v>161</v>
      </c>
    </row>
    <row r="48" spans="1:13" ht="16">
      <c r="A48" s="96" t="s">
        <v>12</v>
      </c>
      <c r="B48" s="96"/>
      <c r="C48" s="97"/>
      <c r="D48" s="97"/>
      <c r="E48" s="97"/>
      <c r="F48" s="97"/>
      <c r="G48" s="97"/>
      <c r="H48" s="97"/>
      <c r="I48" s="97"/>
      <c r="J48" s="97"/>
    </row>
    <row r="49" spans="1:13">
      <c r="A49" s="74" t="s">
        <v>43</v>
      </c>
      <c r="B49" s="23" t="s">
        <v>118</v>
      </c>
      <c r="C49" s="18" t="s">
        <v>142</v>
      </c>
      <c r="D49" s="76">
        <v>94.1</v>
      </c>
      <c r="E49" s="36">
        <v>0.62470000000000003</v>
      </c>
      <c r="F49" s="55" t="s">
        <v>80</v>
      </c>
      <c r="G49" s="57">
        <v>155</v>
      </c>
      <c r="H49" s="64">
        <v>160</v>
      </c>
      <c r="I49" s="68">
        <v>165</v>
      </c>
      <c r="J49" s="9"/>
      <c r="K49" s="69">
        <v>160</v>
      </c>
      <c r="L49" s="59">
        <f>K49*E49*1.044</f>
        <v>104.34988800000001</v>
      </c>
      <c r="M49" s="92" t="s">
        <v>159</v>
      </c>
    </row>
    <row r="50" spans="1:13">
      <c r="A50" s="82" t="s">
        <v>43</v>
      </c>
      <c r="B50" s="24" t="s">
        <v>117</v>
      </c>
      <c r="C50" s="20" t="s">
        <v>141</v>
      </c>
      <c r="D50" s="29">
        <v>99.15</v>
      </c>
      <c r="E50" s="37">
        <v>0.61070000000000002</v>
      </c>
      <c r="F50" s="83" t="s">
        <v>80</v>
      </c>
      <c r="G50" s="51">
        <v>170</v>
      </c>
      <c r="H50" s="89">
        <v>175</v>
      </c>
      <c r="I50" s="89">
        <v>180</v>
      </c>
      <c r="J50" s="16"/>
      <c r="K50" s="87">
        <v>180</v>
      </c>
      <c r="L50" s="88">
        <f>K50*E50*1.078</f>
        <v>118.50022800000001</v>
      </c>
      <c r="M50" s="94" t="s">
        <v>158</v>
      </c>
    </row>
    <row r="51" spans="1:13">
      <c r="A51" s="78" t="s">
        <v>43</v>
      </c>
      <c r="B51" s="25" t="s">
        <v>116</v>
      </c>
      <c r="C51" s="19" t="s">
        <v>140</v>
      </c>
      <c r="D51" s="80">
        <v>93.7</v>
      </c>
      <c r="E51" s="38">
        <v>0.626</v>
      </c>
      <c r="F51" s="56" t="s">
        <v>81</v>
      </c>
      <c r="G51" s="61">
        <v>140</v>
      </c>
      <c r="H51" s="66">
        <v>140</v>
      </c>
      <c r="I51" s="66">
        <v>145</v>
      </c>
      <c r="J51" s="10"/>
      <c r="K51" s="70">
        <v>145</v>
      </c>
      <c r="L51" s="63">
        <f>K51*E51*1.187</f>
        <v>107.74399</v>
      </c>
      <c r="M51" s="93" t="s">
        <v>162</v>
      </c>
    </row>
    <row r="53" spans="1:13" ht="16">
      <c r="A53" s="96" t="s">
        <v>10</v>
      </c>
      <c r="B53" s="96"/>
      <c r="C53" s="97"/>
      <c r="D53" s="97"/>
      <c r="E53" s="97"/>
      <c r="F53" s="97"/>
      <c r="G53" s="97"/>
      <c r="H53" s="97"/>
      <c r="I53" s="97"/>
      <c r="J53" s="97"/>
    </row>
    <row r="54" spans="1:13">
      <c r="A54" s="74" t="s">
        <v>43</v>
      </c>
      <c r="B54" s="23" t="s">
        <v>119</v>
      </c>
      <c r="C54" s="18" t="s">
        <v>143</v>
      </c>
      <c r="D54" s="76">
        <v>109.9</v>
      </c>
      <c r="E54" s="36">
        <v>0.5887</v>
      </c>
      <c r="F54" s="75" t="s">
        <v>80</v>
      </c>
      <c r="G54" s="64">
        <v>220</v>
      </c>
      <c r="H54" s="41">
        <v>225</v>
      </c>
      <c r="I54" s="57">
        <v>230</v>
      </c>
      <c r="J54" s="9"/>
      <c r="K54" s="69">
        <v>230</v>
      </c>
      <c r="L54" s="59">
        <f>K54*E54</f>
        <v>135.40100000000001</v>
      </c>
      <c r="M54" s="92" t="s">
        <v>155</v>
      </c>
    </row>
    <row r="55" spans="1:13">
      <c r="A55" s="78" t="s">
        <v>43</v>
      </c>
      <c r="B55" s="25" t="s">
        <v>124</v>
      </c>
      <c r="C55" s="19" t="s">
        <v>144</v>
      </c>
      <c r="D55" s="80">
        <v>104.4</v>
      </c>
      <c r="E55" s="38">
        <v>0.5988</v>
      </c>
      <c r="F55" s="79" t="s">
        <v>125</v>
      </c>
      <c r="G55" s="66">
        <v>137.5</v>
      </c>
      <c r="H55" s="44">
        <v>142.5</v>
      </c>
      <c r="I55" s="60">
        <v>145</v>
      </c>
      <c r="J55" s="10"/>
      <c r="K55" s="70">
        <v>145</v>
      </c>
      <c r="L55" s="63">
        <f>K55*E55*1.63</f>
        <v>141.52637999999999</v>
      </c>
      <c r="M55" s="93" t="s">
        <v>163</v>
      </c>
    </row>
    <row r="57" spans="1:13" ht="16">
      <c r="A57" s="96" t="s">
        <v>11</v>
      </c>
      <c r="B57" s="96"/>
      <c r="C57" s="97"/>
      <c r="D57" s="97"/>
      <c r="E57" s="97"/>
      <c r="F57" s="97"/>
      <c r="G57" s="97"/>
      <c r="H57" s="97"/>
      <c r="I57" s="97"/>
      <c r="J57" s="97"/>
    </row>
    <row r="58" spans="1:13">
      <c r="A58" s="74" t="s">
        <v>43</v>
      </c>
      <c r="B58" s="23" t="s">
        <v>56</v>
      </c>
      <c r="C58" s="18" t="s">
        <v>99</v>
      </c>
      <c r="D58" s="76">
        <v>123.45</v>
      </c>
      <c r="E58" s="36">
        <v>0.57130000000000003</v>
      </c>
      <c r="F58" s="55" t="s">
        <v>82</v>
      </c>
      <c r="G58" s="57">
        <v>170</v>
      </c>
      <c r="H58" s="64">
        <v>180</v>
      </c>
      <c r="I58" s="64">
        <v>185</v>
      </c>
      <c r="J58" s="9"/>
      <c r="K58" s="69">
        <v>185</v>
      </c>
      <c r="L58" s="59">
        <f>K58*E58</f>
        <v>105.6905</v>
      </c>
      <c r="M58" s="92" t="s">
        <v>155</v>
      </c>
    </row>
    <row r="59" spans="1:13">
      <c r="A59" s="82" t="s">
        <v>43</v>
      </c>
      <c r="B59" s="24" t="s">
        <v>120</v>
      </c>
      <c r="C59" s="20" t="s">
        <v>145</v>
      </c>
      <c r="D59" s="29">
        <v>123.5</v>
      </c>
      <c r="E59" s="37">
        <v>0.57130000000000003</v>
      </c>
      <c r="F59" s="83" t="s">
        <v>81</v>
      </c>
      <c r="G59" s="51">
        <v>175</v>
      </c>
      <c r="H59" s="89">
        <v>190</v>
      </c>
      <c r="I59" s="86"/>
      <c r="J59" s="16"/>
      <c r="K59" s="87">
        <v>190</v>
      </c>
      <c r="L59" s="88">
        <f>K59*E59*1.06</f>
        <v>115.05982000000002</v>
      </c>
      <c r="M59" s="94" t="s">
        <v>158</v>
      </c>
    </row>
    <row r="60" spans="1:13">
      <c r="A60" s="78" t="s">
        <v>42</v>
      </c>
      <c r="B60" s="25" t="s">
        <v>121</v>
      </c>
      <c r="C60" s="19" t="s">
        <v>146</v>
      </c>
      <c r="D60" s="80">
        <v>113.7</v>
      </c>
      <c r="E60" s="38">
        <v>0.58279999999999998</v>
      </c>
      <c r="F60" s="56" t="s">
        <v>125</v>
      </c>
      <c r="G60" s="60">
        <v>160</v>
      </c>
      <c r="H60" s="66">
        <v>170</v>
      </c>
      <c r="I60" s="66">
        <v>180</v>
      </c>
      <c r="J60" s="10"/>
      <c r="K60" s="70">
        <v>180</v>
      </c>
      <c r="L60" s="63">
        <f>K60*E60*1.078</f>
        <v>113.086512</v>
      </c>
      <c r="M60" s="93" t="s">
        <v>158</v>
      </c>
    </row>
    <row r="62" spans="1:13" ht="16">
      <c r="A62" s="96" t="s">
        <v>18</v>
      </c>
      <c r="B62" s="96"/>
      <c r="C62" s="97"/>
      <c r="D62" s="97"/>
      <c r="E62" s="97"/>
      <c r="F62" s="97"/>
      <c r="G62" s="97"/>
      <c r="H62" s="97"/>
      <c r="I62" s="97"/>
      <c r="J62" s="97"/>
    </row>
    <row r="63" spans="1:13">
      <c r="A63" s="4" t="s">
        <v>43</v>
      </c>
      <c r="B63" s="7" t="s">
        <v>122</v>
      </c>
      <c r="C63" s="7" t="s">
        <v>147</v>
      </c>
      <c r="D63" s="30">
        <v>125.2</v>
      </c>
      <c r="E63" s="34">
        <v>0.56969999999999998</v>
      </c>
      <c r="F63" s="7" t="s">
        <v>81</v>
      </c>
      <c r="G63" s="39">
        <v>175</v>
      </c>
      <c r="H63" s="39">
        <v>185</v>
      </c>
      <c r="I63" s="39">
        <v>192.5</v>
      </c>
      <c r="J63" s="4"/>
      <c r="K63" s="15">
        <v>192.5</v>
      </c>
      <c r="L63" s="47">
        <f>K63*E63*1.187</f>
        <v>130.17502575</v>
      </c>
      <c r="M63" s="95" t="s">
        <v>162</v>
      </c>
    </row>
  </sheetData>
  <mergeCells count="24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8:J48"/>
    <mergeCell ref="A62:J62"/>
    <mergeCell ref="B3:B4"/>
    <mergeCell ref="A8:J8"/>
    <mergeCell ref="A18:J18"/>
    <mergeCell ref="A23:J23"/>
    <mergeCell ref="A29:J29"/>
    <mergeCell ref="A36:J36"/>
    <mergeCell ref="A43:J43"/>
    <mergeCell ref="A11:J11"/>
    <mergeCell ref="A14:J14"/>
    <mergeCell ref="A53:J53"/>
    <mergeCell ref="A57:J57"/>
  </mergeCells>
  <pageMargins left="0.7" right="0.7" top="0.75" bottom="0.75" header="0.3" footer="0.3"/>
  <ignoredErrors>
    <ignoredError sqref="L5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Лист28"/>
  <dimension ref="A1:M39"/>
  <sheetViews>
    <sheetView topLeftCell="A15" workbookViewId="0">
      <selection activeCell="M40" sqref="M40"/>
    </sheetView>
  </sheetViews>
  <sheetFormatPr baseColWidth="10" defaultColWidth="9.1640625" defaultRowHeight="13"/>
  <cols>
    <col min="1" max="1" width="7.1640625" style="5" bestFit="1" customWidth="1"/>
    <col min="2" max="2" width="23.6640625" style="5" bestFit="1" customWidth="1"/>
    <col min="3" max="3" width="28.6640625" style="5" bestFit="1" customWidth="1"/>
    <col min="4" max="4" width="20.83203125" style="29" bestFit="1" customWidth="1"/>
    <col min="5" max="5" width="10.1640625" style="35" bestFit="1" customWidth="1"/>
    <col min="6" max="6" width="33.5" style="5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46" bestFit="1" customWidth="1"/>
    <col min="13" max="13" width="28.83203125" style="5" bestFit="1" customWidth="1"/>
    <col min="14" max="16384" width="9.1640625" style="3"/>
  </cols>
  <sheetData>
    <row r="1" spans="1:13" s="2" customFormat="1" ht="29" customHeight="1">
      <c r="A1" s="108" t="s">
        <v>29</v>
      </c>
      <c r="B1" s="10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s="2" customFormat="1" ht="62" customHeight="1" thickBot="1">
      <c r="A2" s="112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1:13" s="1" customFormat="1" ht="12.75" customHeight="1">
      <c r="A3" s="116" t="s">
        <v>153</v>
      </c>
      <c r="B3" s="98" t="s">
        <v>0</v>
      </c>
      <c r="C3" s="118" t="s">
        <v>4</v>
      </c>
      <c r="D3" s="120" t="s">
        <v>5</v>
      </c>
      <c r="E3" s="102" t="s">
        <v>6</v>
      </c>
      <c r="F3" s="122" t="s">
        <v>79</v>
      </c>
      <c r="G3" s="100" t="s">
        <v>9</v>
      </c>
      <c r="H3" s="100"/>
      <c r="I3" s="100"/>
      <c r="J3" s="100"/>
      <c r="K3" s="100" t="s">
        <v>21</v>
      </c>
      <c r="L3" s="102" t="s">
        <v>2</v>
      </c>
      <c r="M3" s="104" t="s">
        <v>154</v>
      </c>
    </row>
    <row r="4" spans="1:13" s="1" customFormat="1" ht="21" customHeight="1" thickBot="1">
      <c r="A4" s="117"/>
      <c r="B4" s="99"/>
      <c r="C4" s="119"/>
      <c r="D4" s="121"/>
      <c r="E4" s="103"/>
      <c r="F4" s="119"/>
      <c r="G4" s="22">
        <v>1</v>
      </c>
      <c r="H4" s="22">
        <v>2</v>
      </c>
      <c r="I4" s="22">
        <v>3</v>
      </c>
      <c r="J4" s="11" t="s">
        <v>3</v>
      </c>
      <c r="K4" s="101"/>
      <c r="L4" s="103"/>
      <c r="M4" s="105"/>
    </row>
    <row r="5" spans="1:13" ht="16">
      <c r="A5" s="96" t="s">
        <v>14</v>
      </c>
      <c r="B5" s="96"/>
      <c r="C5" s="97"/>
      <c r="D5" s="97"/>
      <c r="E5" s="97"/>
      <c r="F5" s="97"/>
      <c r="G5" s="97"/>
      <c r="H5" s="97"/>
      <c r="I5" s="97"/>
      <c r="J5" s="97"/>
    </row>
    <row r="6" spans="1:13">
      <c r="A6" s="4">
        <v>1</v>
      </c>
      <c r="B6" s="7" t="s">
        <v>30</v>
      </c>
      <c r="C6" s="7" t="s">
        <v>58</v>
      </c>
      <c r="D6" s="30">
        <v>51.75</v>
      </c>
      <c r="E6" s="34">
        <v>1.2513000000000001</v>
      </c>
      <c r="F6" s="7" t="s">
        <v>80</v>
      </c>
      <c r="G6" s="39">
        <v>120</v>
      </c>
      <c r="H6" s="39">
        <v>125</v>
      </c>
      <c r="I6" s="40">
        <v>130</v>
      </c>
      <c r="J6" s="15"/>
      <c r="K6" s="15" t="str">
        <f>"65,0"</f>
        <v>65,0</v>
      </c>
      <c r="L6" s="47" t="str">
        <f>"69,7320"</f>
        <v>69,7320</v>
      </c>
      <c r="M6" s="7" t="s">
        <v>155</v>
      </c>
    </row>
    <row r="8" spans="1:13" ht="16">
      <c r="A8" s="96" t="s">
        <v>20</v>
      </c>
      <c r="B8" s="96"/>
      <c r="C8" s="97"/>
      <c r="D8" s="97"/>
      <c r="E8" s="97"/>
      <c r="F8" s="97"/>
      <c r="G8" s="97"/>
      <c r="H8" s="97"/>
      <c r="I8" s="97"/>
      <c r="J8" s="97"/>
    </row>
    <row r="9" spans="1:13">
      <c r="A9" s="4">
        <v>1</v>
      </c>
      <c r="B9" s="7" t="s">
        <v>31</v>
      </c>
      <c r="C9" s="7" t="s">
        <v>63</v>
      </c>
      <c r="D9" s="30">
        <v>59.9</v>
      </c>
      <c r="E9" s="34">
        <v>1.1163000000000001</v>
      </c>
      <c r="F9" s="7" t="s">
        <v>80</v>
      </c>
      <c r="G9" s="39">
        <v>80</v>
      </c>
      <c r="H9" s="39">
        <v>90</v>
      </c>
      <c r="I9" s="39">
        <v>100</v>
      </c>
      <c r="J9" s="15"/>
      <c r="K9" s="15" t="str">
        <f>"122,5"</f>
        <v>122,5</v>
      </c>
      <c r="L9" s="47" t="str">
        <f>"95,1335"</f>
        <v>95,1335</v>
      </c>
      <c r="M9" s="7" t="s">
        <v>155</v>
      </c>
    </row>
    <row r="11" spans="1:13" ht="16">
      <c r="A11" s="96" t="s">
        <v>14</v>
      </c>
      <c r="B11" s="96"/>
      <c r="C11" s="97"/>
      <c r="D11" s="97"/>
      <c r="E11" s="97"/>
      <c r="F11" s="97"/>
      <c r="G11" s="97"/>
      <c r="H11" s="97"/>
      <c r="I11" s="97"/>
      <c r="J11" s="97"/>
    </row>
    <row r="12" spans="1:13">
      <c r="A12" s="4">
        <v>1</v>
      </c>
      <c r="B12" s="7" t="s">
        <v>32</v>
      </c>
      <c r="C12" s="7" t="s">
        <v>57</v>
      </c>
      <c r="D12" s="30">
        <v>51.2</v>
      </c>
      <c r="E12" s="34">
        <v>0.99750000000000005</v>
      </c>
      <c r="F12" s="7" t="s">
        <v>81</v>
      </c>
      <c r="G12" s="39">
        <v>65</v>
      </c>
      <c r="H12" s="39">
        <v>72.5</v>
      </c>
      <c r="I12" s="40">
        <v>80</v>
      </c>
      <c r="J12" s="15"/>
      <c r="K12" s="15">
        <v>72.5</v>
      </c>
      <c r="L12" s="47">
        <f>K12*E12</f>
        <v>72.318750000000009</v>
      </c>
      <c r="M12" s="7" t="s">
        <v>156</v>
      </c>
    </row>
    <row r="14" spans="1:13" ht="16">
      <c r="A14" s="96" t="s">
        <v>19</v>
      </c>
      <c r="B14" s="96"/>
      <c r="C14" s="97"/>
      <c r="D14" s="97"/>
      <c r="E14" s="97"/>
      <c r="F14" s="97"/>
      <c r="G14" s="97"/>
      <c r="H14" s="97"/>
      <c r="I14" s="97"/>
      <c r="J14" s="97"/>
    </row>
    <row r="15" spans="1:13">
      <c r="A15" s="74" t="s">
        <v>43</v>
      </c>
      <c r="B15" s="23" t="s">
        <v>34</v>
      </c>
      <c r="C15" s="18" t="s">
        <v>60</v>
      </c>
      <c r="D15" s="76">
        <v>52.1</v>
      </c>
      <c r="E15" s="36">
        <v>0.97929999999999995</v>
      </c>
      <c r="F15" s="75" t="s">
        <v>81</v>
      </c>
      <c r="G15" s="41">
        <v>150</v>
      </c>
      <c r="H15" s="57">
        <v>155</v>
      </c>
      <c r="I15" s="68">
        <v>157.5</v>
      </c>
      <c r="J15" s="13"/>
      <c r="K15" s="69">
        <v>155</v>
      </c>
      <c r="L15" s="59">
        <f>K15*E15</f>
        <v>151.79149999999998</v>
      </c>
      <c r="M15" s="55" t="s">
        <v>156</v>
      </c>
    </row>
    <row r="16" spans="1:13">
      <c r="A16" s="82" t="s">
        <v>42</v>
      </c>
      <c r="B16" s="24" t="s">
        <v>149</v>
      </c>
      <c r="C16" s="20" t="s">
        <v>150</v>
      </c>
      <c r="D16" s="29">
        <v>52.3</v>
      </c>
      <c r="E16" s="37">
        <v>0.97540000000000004</v>
      </c>
      <c r="F16" s="5" t="s">
        <v>81</v>
      </c>
      <c r="G16" s="43">
        <v>115</v>
      </c>
      <c r="H16" s="51">
        <v>115</v>
      </c>
      <c r="I16" s="86">
        <v>125</v>
      </c>
      <c r="J16" s="17"/>
      <c r="K16" s="87">
        <v>115</v>
      </c>
      <c r="L16" s="88">
        <f t="shared" ref="L16:L17" si="0">K16*E16</f>
        <v>112.17100000000001</v>
      </c>
      <c r="M16" s="83" t="s">
        <v>156</v>
      </c>
    </row>
    <row r="17" spans="1:13">
      <c r="A17" s="78" t="s">
        <v>44</v>
      </c>
      <c r="B17" s="25" t="s">
        <v>103</v>
      </c>
      <c r="C17" s="19" t="s">
        <v>127</v>
      </c>
      <c r="D17" s="80">
        <v>55.65</v>
      </c>
      <c r="E17" s="38">
        <v>0.91600000000000004</v>
      </c>
      <c r="F17" s="79" t="s">
        <v>80</v>
      </c>
      <c r="G17" s="44">
        <v>70</v>
      </c>
      <c r="H17" s="60">
        <v>80</v>
      </c>
      <c r="I17" s="71">
        <v>90</v>
      </c>
      <c r="J17" s="14"/>
      <c r="K17" s="70">
        <v>80</v>
      </c>
      <c r="L17" s="63">
        <f t="shared" si="0"/>
        <v>73.28</v>
      </c>
      <c r="M17" s="56" t="s">
        <v>156</v>
      </c>
    </row>
    <row r="19" spans="1:13" ht="16">
      <c r="A19" s="96" t="s">
        <v>20</v>
      </c>
      <c r="B19" s="96"/>
      <c r="C19" s="97"/>
      <c r="D19" s="97"/>
      <c r="E19" s="97"/>
      <c r="F19" s="97"/>
      <c r="G19" s="97"/>
      <c r="H19" s="97"/>
      <c r="I19" s="97"/>
      <c r="J19" s="97"/>
    </row>
    <row r="20" spans="1:13">
      <c r="A20" s="9">
        <v>1</v>
      </c>
      <c r="B20" s="18" t="s">
        <v>35</v>
      </c>
      <c r="C20" s="18" t="s">
        <v>62</v>
      </c>
      <c r="D20" s="31">
        <v>59</v>
      </c>
      <c r="E20" s="36">
        <v>0.86619999999999997</v>
      </c>
      <c r="F20" s="18" t="s">
        <v>81</v>
      </c>
      <c r="G20" s="41">
        <v>147.5</v>
      </c>
      <c r="H20" s="41">
        <v>152.5</v>
      </c>
      <c r="I20" s="42"/>
      <c r="J20" s="13"/>
      <c r="K20" s="72">
        <v>152.5</v>
      </c>
      <c r="L20" s="48">
        <f>K20*E20</f>
        <v>132.09549999999999</v>
      </c>
      <c r="M20" s="55" t="s">
        <v>156</v>
      </c>
    </row>
    <row r="21" spans="1:13">
      <c r="A21" s="16" t="s">
        <v>42</v>
      </c>
      <c r="B21" s="20" t="s">
        <v>36</v>
      </c>
      <c r="C21" s="20" t="s">
        <v>64</v>
      </c>
      <c r="D21" s="32">
        <v>57.7</v>
      </c>
      <c r="E21" s="37">
        <v>0.88449999999999995</v>
      </c>
      <c r="F21" s="20" t="s">
        <v>83</v>
      </c>
      <c r="G21" s="21">
        <v>60</v>
      </c>
      <c r="H21" s="21">
        <v>67.5</v>
      </c>
      <c r="I21" s="21">
        <v>75</v>
      </c>
      <c r="J21" s="17"/>
      <c r="K21" s="90">
        <v>75</v>
      </c>
      <c r="L21" s="50">
        <f t="shared" ref="L21" si="1">K21*E21</f>
        <v>66.337499999999991</v>
      </c>
      <c r="M21" s="83" t="s">
        <v>156</v>
      </c>
    </row>
    <row r="22" spans="1:13">
      <c r="A22" s="10" t="s">
        <v>43</v>
      </c>
      <c r="B22" s="19" t="s">
        <v>37</v>
      </c>
      <c r="C22" s="19" t="s">
        <v>61</v>
      </c>
      <c r="D22" s="33">
        <v>59.5</v>
      </c>
      <c r="E22" s="38">
        <v>0.85940000000000005</v>
      </c>
      <c r="F22" s="19" t="s">
        <v>80</v>
      </c>
      <c r="G22" s="44">
        <v>145</v>
      </c>
      <c r="H22" s="44">
        <v>150</v>
      </c>
      <c r="I22" s="44">
        <v>155</v>
      </c>
      <c r="J22" s="14"/>
      <c r="K22" s="73">
        <v>155</v>
      </c>
      <c r="L22" s="49">
        <f>K22*E22*1.44</f>
        <v>191.81808000000004</v>
      </c>
      <c r="M22" s="56" t="s">
        <v>157</v>
      </c>
    </row>
    <row r="24" spans="1:13" ht="16">
      <c r="A24" s="96" t="s">
        <v>13</v>
      </c>
      <c r="B24" s="96"/>
      <c r="C24" s="97"/>
      <c r="D24" s="97"/>
      <c r="E24" s="97"/>
      <c r="F24" s="97"/>
      <c r="G24" s="97"/>
      <c r="H24" s="97"/>
      <c r="I24" s="97"/>
      <c r="J24" s="97"/>
    </row>
    <row r="25" spans="1:13">
      <c r="A25" s="9" t="s">
        <v>43</v>
      </c>
      <c r="B25" s="18" t="s">
        <v>38</v>
      </c>
      <c r="C25" s="18" t="s">
        <v>66</v>
      </c>
      <c r="D25" s="31">
        <v>66</v>
      </c>
      <c r="E25" s="36">
        <v>0.78520000000000001</v>
      </c>
      <c r="F25" s="18" t="s">
        <v>81</v>
      </c>
      <c r="G25" s="41">
        <v>155</v>
      </c>
      <c r="H25" s="42">
        <v>165</v>
      </c>
      <c r="I25" s="41">
        <v>165</v>
      </c>
      <c r="J25" s="13"/>
      <c r="K25" s="13">
        <v>165</v>
      </c>
      <c r="L25" s="48">
        <f>K25*E25</f>
        <v>129.55799999999999</v>
      </c>
      <c r="M25" s="18" t="s">
        <v>156</v>
      </c>
    </row>
    <row r="26" spans="1:13">
      <c r="A26" s="10" t="s">
        <v>42</v>
      </c>
      <c r="B26" s="19" t="s">
        <v>40</v>
      </c>
      <c r="C26" s="19" t="s">
        <v>68</v>
      </c>
      <c r="D26" s="33">
        <v>65.8</v>
      </c>
      <c r="E26" s="38">
        <v>0.78720000000000001</v>
      </c>
      <c r="F26" s="19" t="s">
        <v>81</v>
      </c>
      <c r="G26" s="44">
        <v>117.5</v>
      </c>
      <c r="H26" s="44">
        <v>125</v>
      </c>
      <c r="I26" s="45">
        <v>130</v>
      </c>
      <c r="J26" s="14"/>
      <c r="K26" s="14">
        <v>125</v>
      </c>
      <c r="L26" s="49">
        <f>K26*E26</f>
        <v>98.4</v>
      </c>
      <c r="M26" s="19" t="s">
        <v>156</v>
      </c>
    </row>
    <row r="28" spans="1:13" ht="16">
      <c r="A28" s="96" t="s">
        <v>16</v>
      </c>
      <c r="B28" s="96"/>
      <c r="C28" s="97"/>
      <c r="D28" s="97"/>
      <c r="E28" s="97"/>
      <c r="F28" s="97"/>
      <c r="G28" s="97"/>
      <c r="H28" s="97"/>
      <c r="I28" s="97"/>
      <c r="J28" s="97"/>
    </row>
    <row r="29" spans="1:13">
      <c r="A29" s="74" t="s">
        <v>43</v>
      </c>
      <c r="B29" s="23" t="s">
        <v>48</v>
      </c>
      <c r="C29" s="18" t="s">
        <v>71</v>
      </c>
      <c r="D29" s="76">
        <v>79.900000000000006</v>
      </c>
      <c r="E29" s="36">
        <v>0.68320000000000003</v>
      </c>
      <c r="F29" s="75" t="s">
        <v>81</v>
      </c>
      <c r="G29" s="64">
        <v>110</v>
      </c>
      <c r="H29" s="41">
        <v>122.5</v>
      </c>
      <c r="I29" s="57">
        <v>130</v>
      </c>
      <c r="J29" s="13"/>
      <c r="K29" s="69">
        <v>130</v>
      </c>
      <c r="L29" s="59">
        <f>K29*E29</f>
        <v>88.816000000000003</v>
      </c>
      <c r="M29" s="55" t="s">
        <v>156</v>
      </c>
    </row>
    <row r="30" spans="1:13">
      <c r="A30" s="78" t="s">
        <v>43</v>
      </c>
      <c r="B30" s="25" t="s">
        <v>148</v>
      </c>
      <c r="C30" s="19" t="s">
        <v>151</v>
      </c>
      <c r="D30" s="80">
        <v>78.45</v>
      </c>
      <c r="E30" s="38">
        <v>0.69130000000000003</v>
      </c>
      <c r="F30" s="79" t="s">
        <v>81</v>
      </c>
      <c r="G30" s="66">
        <v>210</v>
      </c>
      <c r="H30" s="44">
        <v>220</v>
      </c>
      <c r="I30" s="61"/>
      <c r="J30" s="14"/>
      <c r="K30" s="70">
        <v>220</v>
      </c>
      <c r="L30" s="63">
        <f>K30*E30*1.078</f>
        <v>163.94870800000001</v>
      </c>
      <c r="M30" s="56" t="s">
        <v>158</v>
      </c>
    </row>
    <row r="32" spans="1:13" ht="16">
      <c r="A32" s="96" t="s">
        <v>17</v>
      </c>
      <c r="B32" s="96"/>
      <c r="C32" s="97"/>
      <c r="D32" s="97"/>
      <c r="E32" s="97"/>
      <c r="F32" s="97"/>
      <c r="G32" s="97"/>
      <c r="H32" s="97"/>
      <c r="I32" s="97"/>
      <c r="J32" s="97"/>
    </row>
    <row r="33" spans="1:13">
      <c r="A33" s="4" t="s">
        <v>43</v>
      </c>
      <c r="B33" s="7" t="s">
        <v>50</v>
      </c>
      <c r="C33" s="7" t="s">
        <v>74</v>
      </c>
      <c r="D33" s="30">
        <v>85.85</v>
      </c>
      <c r="E33" s="34">
        <v>0.65469999999999995</v>
      </c>
      <c r="F33" s="7" t="s">
        <v>81</v>
      </c>
      <c r="G33" s="39">
        <v>195</v>
      </c>
      <c r="H33" s="39">
        <v>200</v>
      </c>
      <c r="I33" s="39">
        <v>210</v>
      </c>
      <c r="J33" s="15"/>
      <c r="K33" s="15">
        <v>210</v>
      </c>
      <c r="L33" s="47">
        <f>K33*E33</f>
        <v>137.48699999999999</v>
      </c>
      <c r="M33" s="7" t="s">
        <v>156</v>
      </c>
    </row>
    <row r="35" spans="1:13" ht="16">
      <c r="A35" s="96" t="s">
        <v>12</v>
      </c>
      <c r="B35" s="96"/>
      <c r="C35" s="97"/>
      <c r="D35" s="97"/>
      <c r="E35" s="97"/>
      <c r="F35" s="97"/>
      <c r="G35" s="97"/>
      <c r="H35" s="97"/>
      <c r="I35" s="97"/>
      <c r="J35" s="97"/>
    </row>
    <row r="36" spans="1:13">
      <c r="A36" s="4" t="s">
        <v>43</v>
      </c>
      <c r="B36" s="7" t="s">
        <v>54</v>
      </c>
      <c r="C36" s="7" t="s">
        <v>77</v>
      </c>
      <c r="D36" s="30">
        <v>98.2</v>
      </c>
      <c r="E36" s="34">
        <v>0.61309999999999998</v>
      </c>
      <c r="F36" s="7" t="s">
        <v>81</v>
      </c>
      <c r="G36" s="39">
        <v>220</v>
      </c>
      <c r="H36" s="39">
        <v>235</v>
      </c>
      <c r="I36" s="40"/>
      <c r="J36" s="15"/>
      <c r="K36" s="15">
        <v>235</v>
      </c>
      <c r="L36" s="47">
        <f>K36*E36*1.028</f>
        <v>148.11269799999999</v>
      </c>
      <c r="M36" s="7" t="s">
        <v>159</v>
      </c>
    </row>
    <row r="38" spans="1:13" ht="16">
      <c r="A38" s="96" t="s">
        <v>11</v>
      </c>
      <c r="B38" s="96"/>
      <c r="C38" s="97"/>
      <c r="D38" s="97"/>
      <c r="E38" s="97"/>
      <c r="F38" s="97"/>
      <c r="G38" s="97"/>
      <c r="H38" s="97"/>
      <c r="I38" s="97"/>
      <c r="J38" s="97"/>
    </row>
    <row r="39" spans="1:13">
      <c r="A39" s="4">
        <v>1</v>
      </c>
      <c r="B39" s="7" t="s">
        <v>56</v>
      </c>
      <c r="C39" s="7" t="s">
        <v>99</v>
      </c>
      <c r="D39" s="30">
        <v>123.45</v>
      </c>
      <c r="E39" s="34">
        <v>0.57130000000000003</v>
      </c>
      <c r="F39" s="7" t="s">
        <v>82</v>
      </c>
      <c r="G39" s="39">
        <v>300</v>
      </c>
      <c r="H39" s="39">
        <v>320</v>
      </c>
      <c r="I39" s="40">
        <v>340</v>
      </c>
      <c r="J39" s="15"/>
      <c r="K39" s="15">
        <v>320</v>
      </c>
      <c r="L39" s="47">
        <f>K39*E39</f>
        <v>182.816</v>
      </c>
      <c r="M39" s="7" t="s">
        <v>155</v>
      </c>
    </row>
  </sheetData>
  <mergeCells count="21">
    <mergeCell ref="K3:K4"/>
    <mergeCell ref="L3:L4"/>
    <mergeCell ref="M3:M4"/>
    <mergeCell ref="A1:M2"/>
    <mergeCell ref="A3:A4"/>
    <mergeCell ref="C3:C4"/>
    <mergeCell ref="D3:D4"/>
    <mergeCell ref="E3:E4"/>
    <mergeCell ref="F3:F4"/>
    <mergeCell ref="G3:J3"/>
    <mergeCell ref="A32:J32"/>
    <mergeCell ref="A35:J35"/>
    <mergeCell ref="A38:J38"/>
    <mergeCell ref="B3:B4"/>
    <mergeCell ref="A5:J5"/>
    <mergeCell ref="A8:J8"/>
    <mergeCell ref="A14:J14"/>
    <mergeCell ref="A19:J19"/>
    <mergeCell ref="A11:J11"/>
    <mergeCell ref="A24:J24"/>
    <mergeCell ref="A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62F0-1728-034D-A922-87B1F98A762E}">
  <dimension ref="A1:B8"/>
  <sheetViews>
    <sheetView workbookViewId="0">
      <selection sqref="A1:B2"/>
    </sheetView>
  </sheetViews>
  <sheetFormatPr baseColWidth="10" defaultRowHeight="13"/>
  <cols>
    <col min="1" max="1" width="30.83203125" customWidth="1"/>
    <col min="2" max="2" width="30" customWidth="1"/>
  </cols>
  <sheetData>
    <row r="1" spans="1:2" ht="40" customHeight="1">
      <c r="A1" s="123" t="s">
        <v>152</v>
      </c>
      <c r="B1" s="124"/>
    </row>
    <row r="2" spans="1:2" ht="53" customHeight="1">
      <c r="A2" s="125"/>
      <c r="B2" s="126"/>
    </row>
    <row r="4" spans="1:2">
      <c r="A4" t="s">
        <v>22</v>
      </c>
    </row>
    <row r="5" spans="1:2">
      <c r="A5" t="s">
        <v>23</v>
      </c>
    </row>
    <row r="6" spans="1:2">
      <c r="A6" t="s">
        <v>24</v>
      </c>
    </row>
    <row r="8" spans="1:2">
      <c r="A8" t="s">
        <v>25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IPL ПЛ без экипировки</vt:lpstr>
      <vt:lpstr>IPL Двоеборье без экип</vt:lpstr>
      <vt:lpstr>IPL Жим без экипировки</vt:lpstr>
      <vt:lpstr>IPL Тяга без экипировки</vt:lpstr>
      <vt:lpstr>Судейская коллегия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2022-12-15T11:10:59Z</dcterms:modified>
</cp:coreProperties>
</file>