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8809BE78-4C6F-514D-99FB-775FA0E769AF}" xr6:coauthVersionLast="45" xr6:coauthVersionMax="45" xr10:uidLastSave="{00000000-0000-0000-0000-000000000000}"/>
  <bookViews>
    <workbookView xWindow="0" yWindow="460" windowWidth="28500" windowHeight="15740" activeTab="1" xr2:uid="{00000000-000D-0000-FFFF-FFFF00000000}"/>
  </bookViews>
  <sheets>
    <sheet name="WRPF Жим лежа без экипировки" sheetId="10" r:id="rId1"/>
    <sheet name="WRPF Тяга без экипировки" sheetId="12" r:id="rId2"/>
  </sheets>
  <definedNames>
    <definedName name="_FilterDatabase" localSheetId="0" hidden="1">'WRPF Жим лежа без экипировки'!$A$1:$K$3</definedName>
    <definedName name="_FilterDatabase" localSheetId="1" hidden="1">'WRPF Тяга без экипировки'!$A$1:$K$3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2" l="1"/>
  <c r="L6" i="12"/>
  <c r="K9" i="12"/>
  <c r="L9" i="12"/>
  <c r="K10" i="12"/>
  <c r="L10" i="12"/>
  <c r="K11" i="12"/>
  <c r="L11" i="12"/>
  <c r="K14" i="12"/>
  <c r="K15" i="12"/>
  <c r="K18" i="12"/>
  <c r="L18" i="12"/>
  <c r="K19" i="12"/>
  <c r="L19" i="12"/>
  <c r="K22" i="12"/>
  <c r="L22" i="12"/>
  <c r="K23" i="12"/>
  <c r="L23" i="12"/>
  <c r="K26" i="12"/>
  <c r="L26" i="12"/>
  <c r="K27" i="12"/>
  <c r="L27" i="12"/>
  <c r="K30" i="12"/>
  <c r="L30" i="12"/>
  <c r="K6" i="10"/>
  <c r="L6" i="10"/>
  <c r="K9" i="10"/>
  <c r="L9" i="10"/>
  <c r="K12" i="10"/>
  <c r="L12" i="10"/>
  <c r="K13" i="10"/>
  <c r="L13" i="10"/>
  <c r="K16" i="10"/>
  <c r="L16" i="10"/>
  <c r="K17" i="10"/>
  <c r="L17" i="10"/>
  <c r="K18" i="10"/>
  <c r="L18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9" i="10"/>
  <c r="L29" i="10"/>
  <c r="K30" i="10"/>
  <c r="L30" i="10"/>
  <c r="K31" i="10"/>
  <c r="L31" i="10"/>
  <c r="K32" i="10"/>
  <c r="L32" i="10"/>
  <c r="K35" i="10"/>
  <c r="L35" i="10"/>
  <c r="K36" i="10"/>
  <c r="L36" i="10"/>
  <c r="K39" i="10"/>
  <c r="L39" i="10"/>
  <c r="K40" i="10"/>
  <c r="L40" i="10"/>
  <c r="K41" i="10"/>
  <c r="L41" i="10"/>
  <c r="K44" i="10"/>
  <c r="L44" i="10"/>
  <c r="K47" i="10"/>
  <c r="L47" i="10"/>
</calcChain>
</file>

<file path=xl/sharedStrings.xml><?xml version="1.0" encoding="utf-8"?>
<sst xmlns="http://schemas.openxmlformats.org/spreadsheetml/2006/main" count="481" uniqueCount="192">
  <si>
    <t>ФИО</t>
  </si>
  <si>
    <t>Тренер</t>
  </si>
  <si>
    <t>Очки</t>
  </si>
  <si>
    <t>Город/Область</t>
  </si>
  <si>
    <t>Собственный 
вес</t>
  </si>
  <si>
    <t>ВЕСОВАЯ КАТЕГОРИЯ   52</t>
  </si>
  <si>
    <t>Постнова Полина</t>
  </si>
  <si>
    <t>49,20</t>
  </si>
  <si>
    <t xml:space="preserve">Сердобск/Пензенская область </t>
  </si>
  <si>
    <t>ВЕСОВАЯ КАТЕГОРИЯ   56</t>
  </si>
  <si>
    <t>Морозова Екатерина</t>
  </si>
  <si>
    <t>Открытая (09.08.1989)/31</t>
  </si>
  <si>
    <t>ВЕСОВАЯ КАТЕГОРИЯ   67.5</t>
  </si>
  <si>
    <t>ВЕСОВАЯ КАТЕГОРИЯ   75</t>
  </si>
  <si>
    <t>Горшенин Владислав</t>
  </si>
  <si>
    <t>1</t>
  </si>
  <si>
    <t/>
  </si>
  <si>
    <t xml:space="preserve">Ковылкино/Республика Мордовия </t>
  </si>
  <si>
    <t>162,5</t>
  </si>
  <si>
    <t>157,5</t>
  </si>
  <si>
    <t xml:space="preserve">Саранск/Республика Мордовия </t>
  </si>
  <si>
    <t>138,50</t>
  </si>
  <si>
    <t>Открытая (09.10.1987)/33</t>
  </si>
  <si>
    <t>Клементьев Кирилл</t>
  </si>
  <si>
    <t>ВЕСОВАЯ КАТЕГОРИЯ   140</t>
  </si>
  <si>
    <t>170,0</t>
  </si>
  <si>
    <t>150,0</t>
  </si>
  <si>
    <t>120,70</t>
  </si>
  <si>
    <t>Открытая (23.04.1987)/34</t>
  </si>
  <si>
    <t>Комков Виталий</t>
  </si>
  <si>
    <t>ВЕСОВАЯ КАТЕГОРИЯ   125</t>
  </si>
  <si>
    <t>152,5</t>
  </si>
  <si>
    <t>145,0</t>
  </si>
  <si>
    <t>140,0</t>
  </si>
  <si>
    <t xml:space="preserve">Павлово/Нижегородская область </t>
  </si>
  <si>
    <t>109,50</t>
  </si>
  <si>
    <t>Мастера 50-59 (02.08.1968)/52</t>
  </si>
  <si>
    <t>Гудзь Юрий</t>
  </si>
  <si>
    <t>Федотов М.</t>
  </si>
  <si>
    <t>147,5</t>
  </si>
  <si>
    <t>130,0</t>
  </si>
  <si>
    <t>109,00</t>
  </si>
  <si>
    <t>Открытая (03.03.1993)/28</t>
  </si>
  <si>
    <t>Куткин Роман</t>
  </si>
  <si>
    <t>2</t>
  </si>
  <si>
    <t>155,0</t>
  </si>
  <si>
    <t xml:space="preserve">Пенза/Пензенская область </t>
  </si>
  <si>
    <t>107,70</t>
  </si>
  <si>
    <t>Открытая (27.10.1992)/28</t>
  </si>
  <si>
    <t>Паткин Вадим</t>
  </si>
  <si>
    <t>ВЕСОВАЯ КАТЕГОРИЯ   110</t>
  </si>
  <si>
    <t>180,0</t>
  </si>
  <si>
    <t>175,0</t>
  </si>
  <si>
    <t>99,10</t>
  </si>
  <si>
    <t>Открытая (22.06.1987)/33</t>
  </si>
  <si>
    <t>Игумнов Алексей</t>
  </si>
  <si>
    <t>165,0</t>
  </si>
  <si>
    <t xml:space="preserve">Рузаевка/Республика Мордовия </t>
  </si>
  <si>
    <t>94,80</t>
  </si>
  <si>
    <t>Открытая (30.07.1993)/27</t>
  </si>
  <si>
    <t>Редькин Сергей</t>
  </si>
  <si>
    <t>ВЕСОВАЯ КАТЕГОРИЯ   100</t>
  </si>
  <si>
    <t>86,00</t>
  </si>
  <si>
    <t>Открытая (01.04.1989)/32</t>
  </si>
  <si>
    <t>Андреев Геннадий</t>
  </si>
  <si>
    <t>190,0</t>
  </si>
  <si>
    <t>185,0</t>
  </si>
  <si>
    <t>88,00</t>
  </si>
  <si>
    <t>Открытая (26.05.1984)/37</t>
  </si>
  <si>
    <t>Карбушев Андрей</t>
  </si>
  <si>
    <t>142,5</t>
  </si>
  <si>
    <t>135,0</t>
  </si>
  <si>
    <t>86,10</t>
  </si>
  <si>
    <t>Юниоры (18.10.1999)/21</t>
  </si>
  <si>
    <t>Долотов Дмитрий</t>
  </si>
  <si>
    <t>70,0</t>
  </si>
  <si>
    <t>65,0</t>
  </si>
  <si>
    <t>60,0</t>
  </si>
  <si>
    <t>84,40</t>
  </si>
  <si>
    <t>Юноши 14-16 (31.07.2005)/15</t>
  </si>
  <si>
    <t>Козлов Павел</t>
  </si>
  <si>
    <t>ВЕСОВАЯ КАТЕГОРИЯ   90</t>
  </si>
  <si>
    <t>125,0</t>
  </si>
  <si>
    <t>78,10</t>
  </si>
  <si>
    <t>Открытая (24.06.1994)/26</t>
  </si>
  <si>
    <t>Соломка Алексей</t>
  </si>
  <si>
    <t>3</t>
  </si>
  <si>
    <t>137,5</t>
  </si>
  <si>
    <t>81,60</t>
  </si>
  <si>
    <t>Открытая (13.03.1988)/33</t>
  </si>
  <si>
    <t>Мячиков Дмитрий</t>
  </si>
  <si>
    <t>81,80</t>
  </si>
  <si>
    <t>Открытая (26.01.1997)/24</t>
  </si>
  <si>
    <t>Стольный Владимир</t>
  </si>
  <si>
    <t>81,70</t>
  </si>
  <si>
    <t>Юниоры (04.05.1999)/22</t>
  </si>
  <si>
    <t>Кудашкин Кирилл</t>
  </si>
  <si>
    <t>102,5</t>
  </si>
  <si>
    <t>95,0</t>
  </si>
  <si>
    <t>90,0</t>
  </si>
  <si>
    <t xml:space="preserve">Навашино/Нижегородская область </t>
  </si>
  <si>
    <t>78,70</t>
  </si>
  <si>
    <t>Юноши 17-19 (06.12.2001)/19</t>
  </si>
  <si>
    <t>Холодов Максим</t>
  </si>
  <si>
    <t>145,5</t>
  </si>
  <si>
    <t>80,40</t>
  </si>
  <si>
    <t>Юноши 17-19 (23.07.2001)/19</t>
  </si>
  <si>
    <t>Кедяров Дмитрий</t>
  </si>
  <si>
    <t>ВЕСОВАЯ КАТЕГОРИЯ   82.5</t>
  </si>
  <si>
    <t>Стольный В.</t>
  </si>
  <si>
    <t>120,0</t>
  </si>
  <si>
    <t xml:space="preserve">Рузаевка/Ремпублика Мордовия </t>
  </si>
  <si>
    <t>74,90</t>
  </si>
  <si>
    <t>Открытая (09.04.2000)/21</t>
  </si>
  <si>
    <t>Саркисян Давид</t>
  </si>
  <si>
    <t>Юниоры (09.04.2000)/21</t>
  </si>
  <si>
    <t>87,0</t>
  </si>
  <si>
    <t>80,0</t>
  </si>
  <si>
    <t>75,0</t>
  </si>
  <si>
    <t>73,70</t>
  </si>
  <si>
    <t>Юноши 14-16 (11.11.2004)/16</t>
  </si>
  <si>
    <t>97,5</t>
  </si>
  <si>
    <t>65,70</t>
  </si>
  <si>
    <t>Открытая (18.10.1987)/33</t>
  </si>
  <si>
    <t>Пигунов Данил</t>
  </si>
  <si>
    <t>64,30</t>
  </si>
  <si>
    <t>Юниоры (21.04.2001)/20</t>
  </si>
  <si>
    <t>Ерофеев Сергей</t>
  </si>
  <si>
    <t>72,5</t>
  </si>
  <si>
    <t>54,70</t>
  </si>
  <si>
    <t>50,0</t>
  </si>
  <si>
    <t>45,0</t>
  </si>
  <si>
    <t>Девушки 14-16 (03.08.2006)/14</t>
  </si>
  <si>
    <t>Рек</t>
  </si>
  <si>
    <t>Результат</t>
  </si>
  <si>
    <t>Жим лёжа</t>
  </si>
  <si>
    <t>100,0</t>
  </si>
  <si>
    <t>Открытая (04.06.1991)/29</t>
  </si>
  <si>
    <t>Скоромный Владислав</t>
  </si>
  <si>
    <t>230,0</t>
  </si>
  <si>
    <t>220,0</t>
  </si>
  <si>
    <t>210,0</t>
  </si>
  <si>
    <t>110,80</t>
  </si>
  <si>
    <t>Открытая (14.02.1985)/36</t>
  </si>
  <si>
    <t>Зоткин Михаил</t>
  </si>
  <si>
    <t>205,0</t>
  </si>
  <si>
    <t>195,0</t>
  </si>
  <si>
    <t>200,0</t>
  </si>
  <si>
    <t>160,0</t>
  </si>
  <si>
    <t>98,00</t>
  </si>
  <si>
    <t>252,5</t>
  </si>
  <si>
    <t>245,0</t>
  </si>
  <si>
    <t>235,0</t>
  </si>
  <si>
    <t>93,90</t>
  </si>
  <si>
    <t>Открытая (02.06.1992)/28</t>
  </si>
  <si>
    <t>Григорькин Сергей</t>
  </si>
  <si>
    <t>225,0</t>
  </si>
  <si>
    <t>215,0</t>
  </si>
  <si>
    <t>Открытая (23.07.2001)/19</t>
  </si>
  <si>
    <t xml:space="preserve">Стольный В. </t>
  </si>
  <si>
    <t>62,90</t>
  </si>
  <si>
    <t>Открытая (18.01.2000)/21</t>
  </si>
  <si>
    <t>Кувалгина Екатерина</t>
  </si>
  <si>
    <t xml:space="preserve">Пимкин Е. </t>
  </si>
  <si>
    <t>110,0</t>
  </si>
  <si>
    <t>107,5</t>
  </si>
  <si>
    <t>55,60</t>
  </si>
  <si>
    <t>Открытая (25.06.1988)/32</t>
  </si>
  <si>
    <t>Шулико Ирина</t>
  </si>
  <si>
    <t>105,0</t>
  </si>
  <si>
    <t>112,5</t>
  </si>
  <si>
    <t>54,50</t>
  </si>
  <si>
    <t>Открытая (28.07.1985)/35</t>
  </si>
  <si>
    <t>Иванова Ирина</t>
  </si>
  <si>
    <t>52,00</t>
  </si>
  <si>
    <t>Мастера 40-49 (10.07.1979)/41</t>
  </si>
  <si>
    <t>Черентаева Анжелика</t>
  </si>
  <si>
    <t>Становая тяга</t>
  </si>
  <si>
    <t>Открытый турнир Республики Мордовия "Мордовская сила ll"
WRPF любители Жим лежа без экипировки
Саранск/Республика Мордовия, 30 мая 2021 года</t>
  </si>
  <si>
    <t>Открытый турнир Республики Мордовия "Мордовская сила ll"
WRPF любители Становая тяга без экипировки
Саранск/Республика Мордовия, 30 мая 2021 года</t>
  </si>
  <si>
    <t>Постов В.</t>
  </si>
  <si>
    <t>Зоткин С.</t>
  </si>
  <si>
    <t>Юниорки (18.01.2000)/21</t>
  </si>
  <si>
    <t>№</t>
  </si>
  <si>
    <t xml:space="preserve">
Дата рождения/Возраст</t>
  </si>
  <si>
    <t>Возрастная группа</t>
  </si>
  <si>
    <t>T1</t>
  </si>
  <si>
    <t>O</t>
  </si>
  <si>
    <t>J</t>
  </si>
  <si>
    <t>T2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</si>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</sst>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4A2A-42D7-43D1-9D29-02A66A998FCA}">
  <sheetPr>
    <pageSetUpPr fitToPage="1"/>
  </sheetPr>
  <dimension ref="A1:M90"/>
  <sheetViews>
    <sheetView workbookViewId="0">
      <selection sqref="A1:M2"/>
    </sheetView>
  </sheetViews>
  <sheetFormatPr baseColWidth="10" defaultColWidth="9.1640625" defaultRowHeight="13"/>
  <cols>
    <col min="1" max="1" width="7.1640625" style="2" bestFit="1" customWidth="1"/>
    <col min="2" max="2" width="19.83203125" style="2" bestFit="1" customWidth="1"/>
    <col min="3" max="3" width="27.83203125" style="2" customWidth="1"/>
    <col min="4" max="4" width="20.83203125" style="2" bestFit="1" customWidth="1"/>
    <col min="5" max="5" width="10.1640625" style="2" bestFit="1" customWidth="1"/>
    <col min="6" max="6" width="32" style="2" bestFit="1" customWidth="1"/>
    <col min="7" max="9" width="5.5" style="3" customWidth="1"/>
    <col min="10" max="10" width="4.5" style="3" customWidth="1"/>
    <col min="11" max="11" width="10.5" style="3" bestFit="1" customWidth="1"/>
    <col min="12" max="12" width="8.5" style="3" bestFit="1" customWidth="1"/>
    <col min="13" max="13" width="23.1640625" style="2" bestFit="1" customWidth="1"/>
    <col min="14" max="16384" width="9.1640625" style="1"/>
  </cols>
  <sheetData>
    <row r="1" spans="1:13" s="22" customFormat="1" ht="29" customHeight="1">
      <c r="A1" s="33" t="s">
        <v>178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20" customFormat="1" ht="12.75" customHeight="1">
      <c r="A3" s="41" t="s">
        <v>183</v>
      </c>
      <c r="B3" s="28" t="s">
        <v>0</v>
      </c>
      <c r="C3" s="43" t="s">
        <v>184</v>
      </c>
      <c r="D3" s="43" t="s">
        <v>4</v>
      </c>
      <c r="E3" s="31" t="s">
        <v>185</v>
      </c>
      <c r="F3" s="31" t="s">
        <v>3</v>
      </c>
      <c r="G3" s="31" t="s">
        <v>135</v>
      </c>
      <c r="H3" s="31"/>
      <c r="I3" s="31"/>
      <c r="J3" s="31"/>
      <c r="K3" s="31" t="s">
        <v>134</v>
      </c>
      <c r="L3" s="31" t="s">
        <v>2</v>
      </c>
      <c r="M3" s="44" t="s">
        <v>1</v>
      </c>
    </row>
    <row r="4" spans="1:13" s="20" customFormat="1" ht="21" customHeight="1" thickBot="1">
      <c r="A4" s="42"/>
      <c r="B4" s="29"/>
      <c r="C4" s="32"/>
      <c r="D4" s="32"/>
      <c r="E4" s="32"/>
      <c r="F4" s="32"/>
      <c r="G4" s="21">
        <v>1</v>
      </c>
      <c r="H4" s="21">
        <v>2</v>
      </c>
      <c r="I4" s="21">
        <v>3</v>
      </c>
      <c r="J4" s="21" t="s">
        <v>133</v>
      </c>
      <c r="K4" s="32"/>
      <c r="L4" s="32"/>
      <c r="M4" s="45"/>
    </row>
    <row r="5" spans="1:13" ht="16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</row>
    <row r="6" spans="1:13">
      <c r="A6" s="5" t="s">
        <v>15</v>
      </c>
      <c r="B6" s="4" t="s">
        <v>6</v>
      </c>
      <c r="C6" s="4" t="s">
        <v>132</v>
      </c>
      <c r="D6" s="4" t="s">
        <v>7</v>
      </c>
      <c r="E6" s="4" t="s">
        <v>186</v>
      </c>
      <c r="F6" s="4" t="s">
        <v>8</v>
      </c>
      <c r="G6" s="7" t="s">
        <v>131</v>
      </c>
      <c r="H6" s="6" t="s">
        <v>130</v>
      </c>
      <c r="I6" s="7" t="s">
        <v>130</v>
      </c>
      <c r="J6" s="5"/>
      <c r="K6" s="5" t="str">
        <f>"50,0"</f>
        <v>50,0</v>
      </c>
      <c r="L6" s="5" t="str">
        <f>"65,0200"</f>
        <v>65,0200</v>
      </c>
      <c r="M6" s="4" t="s">
        <v>180</v>
      </c>
    </row>
    <row r="7" spans="1:13">
      <c r="B7" s="2" t="s">
        <v>16</v>
      </c>
    </row>
    <row r="8" spans="1:13" ht="16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</row>
    <row r="9" spans="1:13">
      <c r="A9" s="5" t="s">
        <v>15</v>
      </c>
      <c r="B9" s="4" t="s">
        <v>10</v>
      </c>
      <c r="C9" s="4" t="s">
        <v>11</v>
      </c>
      <c r="D9" s="4" t="s">
        <v>129</v>
      </c>
      <c r="E9" s="4" t="s">
        <v>187</v>
      </c>
      <c r="F9" s="4" t="s">
        <v>17</v>
      </c>
      <c r="G9" s="7" t="s">
        <v>75</v>
      </c>
      <c r="H9" s="7" t="s">
        <v>128</v>
      </c>
      <c r="I9" s="6" t="s">
        <v>118</v>
      </c>
      <c r="J9" s="5"/>
      <c r="K9" s="5" t="str">
        <f>"72,5"</f>
        <v>72,5</v>
      </c>
      <c r="L9" s="5" t="str">
        <f>"86,8913"</f>
        <v>86,8913</v>
      </c>
      <c r="M9" s="4"/>
    </row>
    <row r="10" spans="1:13">
      <c r="B10" s="2" t="s">
        <v>16</v>
      </c>
    </row>
    <row r="11" spans="1:13" ht="16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3">
      <c r="A12" s="15" t="s">
        <v>15</v>
      </c>
      <c r="B12" s="14" t="s">
        <v>127</v>
      </c>
      <c r="C12" s="14" t="s">
        <v>126</v>
      </c>
      <c r="D12" s="14" t="s">
        <v>125</v>
      </c>
      <c r="E12" s="14" t="s">
        <v>188</v>
      </c>
      <c r="F12" s="14" t="s">
        <v>100</v>
      </c>
      <c r="G12" s="17" t="s">
        <v>99</v>
      </c>
      <c r="H12" s="16" t="s">
        <v>99</v>
      </c>
      <c r="I12" s="17" t="s">
        <v>98</v>
      </c>
      <c r="J12" s="15"/>
      <c r="K12" s="15" t="str">
        <f>"90,0"</f>
        <v>90,0</v>
      </c>
      <c r="L12" s="15" t="str">
        <f>"72,2250"</f>
        <v>72,2250</v>
      </c>
      <c r="M12" s="14"/>
    </row>
    <row r="13" spans="1:13">
      <c r="A13" s="9" t="s">
        <v>15</v>
      </c>
      <c r="B13" s="8" t="s">
        <v>124</v>
      </c>
      <c r="C13" s="8" t="s">
        <v>123</v>
      </c>
      <c r="D13" s="8" t="s">
        <v>122</v>
      </c>
      <c r="E13" s="8" t="s">
        <v>187</v>
      </c>
      <c r="F13" s="8" t="s">
        <v>57</v>
      </c>
      <c r="G13" s="10" t="s">
        <v>121</v>
      </c>
      <c r="H13" s="10" t="s">
        <v>97</v>
      </c>
      <c r="I13" s="9"/>
      <c r="J13" s="9"/>
      <c r="K13" s="9" t="str">
        <f>"102,5"</f>
        <v>102,5</v>
      </c>
      <c r="L13" s="9" t="str">
        <f>"80,7803"</f>
        <v>80,7803</v>
      </c>
      <c r="M13" s="8"/>
    </row>
    <row r="14" spans="1:13">
      <c r="B14" s="2" t="s">
        <v>16</v>
      </c>
    </row>
    <row r="15" spans="1:13" ht="16">
      <c r="A15" s="27" t="s">
        <v>13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3">
      <c r="A16" s="15" t="s">
        <v>15</v>
      </c>
      <c r="B16" s="14" t="s">
        <v>14</v>
      </c>
      <c r="C16" s="14" t="s">
        <v>120</v>
      </c>
      <c r="D16" s="14" t="s">
        <v>119</v>
      </c>
      <c r="E16" s="14" t="s">
        <v>186</v>
      </c>
      <c r="F16" s="14" t="s">
        <v>8</v>
      </c>
      <c r="G16" s="16" t="s">
        <v>118</v>
      </c>
      <c r="H16" s="16" t="s">
        <v>117</v>
      </c>
      <c r="I16" s="17" t="s">
        <v>116</v>
      </c>
      <c r="J16" s="15"/>
      <c r="K16" s="15" t="str">
        <f>"80,0"</f>
        <v>80,0</v>
      </c>
      <c r="L16" s="15" t="str">
        <f>"57,7120"</f>
        <v>57,7120</v>
      </c>
      <c r="M16" s="14" t="s">
        <v>180</v>
      </c>
    </row>
    <row r="17" spans="1:13">
      <c r="A17" s="12" t="s">
        <v>15</v>
      </c>
      <c r="B17" s="11" t="s">
        <v>114</v>
      </c>
      <c r="C17" s="11" t="s">
        <v>115</v>
      </c>
      <c r="D17" s="11" t="s">
        <v>112</v>
      </c>
      <c r="E17" s="11" t="s">
        <v>188</v>
      </c>
      <c r="F17" s="11" t="s">
        <v>57</v>
      </c>
      <c r="G17" s="13" t="s">
        <v>110</v>
      </c>
      <c r="H17" s="13" t="s">
        <v>82</v>
      </c>
      <c r="I17" s="13" t="s">
        <v>40</v>
      </c>
      <c r="J17" s="12"/>
      <c r="K17" s="12" t="str">
        <f>"130,0"</f>
        <v>130,0</v>
      </c>
      <c r="L17" s="12" t="str">
        <f>"92,7160"</f>
        <v>92,7160</v>
      </c>
      <c r="M17" s="11" t="s">
        <v>109</v>
      </c>
    </row>
    <row r="18" spans="1:13">
      <c r="A18" s="9" t="s">
        <v>15</v>
      </c>
      <c r="B18" s="8" t="s">
        <v>114</v>
      </c>
      <c r="C18" s="8" t="s">
        <v>113</v>
      </c>
      <c r="D18" s="8" t="s">
        <v>112</v>
      </c>
      <c r="E18" s="8" t="s">
        <v>187</v>
      </c>
      <c r="F18" s="8" t="s">
        <v>111</v>
      </c>
      <c r="G18" s="10" t="s">
        <v>110</v>
      </c>
      <c r="H18" s="10" t="s">
        <v>82</v>
      </c>
      <c r="I18" s="10" t="s">
        <v>40</v>
      </c>
      <c r="J18" s="9"/>
      <c r="K18" s="9" t="str">
        <f>"130,0"</f>
        <v>130,0</v>
      </c>
      <c r="L18" s="9" t="str">
        <f>"92,7160"</f>
        <v>92,7160</v>
      </c>
      <c r="M18" s="8" t="s">
        <v>109</v>
      </c>
    </row>
    <row r="19" spans="1:13">
      <c r="B19" s="2" t="s">
        <v>16</v>
      </c>
    </row>
    <row r="20" spans="1:13" ht="16">
      <c r="A20" s="27" t="s">
        <v>108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3">
      <c r="A21" s="15" t="s">
        <v>15</v>
      </c>
      <c r="B21" s="14" t="s">
        <v>107</v>
      </c>
      <c r="C21" s="14" t="s">
        <v>106</v>
      </c>
      <c r="D21" s="14" t="s">
        <v>105</v>
      </c>
      <c r="E21" s="14" t="s">
        <v>189</v>
      </c>
      <c r="F21" s="14" t="s">
        <v>20</v>
      </c>
      <c r="G21" s="16" t="s">
        <v>40</v>
      </c>
      <c r="H21" s="16" t="s">
        <v>70</v>
      </c>
      <c r="I21" s="17" t="s">
        <v>104</v>
      </c>
      <c r="J21" s="15"/>
      <c r="K21" s="15" t="str">
        <f>"142,5"</f>
        <v>142,5</v>
      </c>
      <c r="L21" s="15" t="str">
        <f>"96,9855"</f>
        <v>96,9855</v>
      </c>
      <c r="M21" s="14"/>
    </row>
    <row r="22" spans="1:13">
      <c r="A22" s="12" t="s">
        <v>44</v>
      </c>
      <c r="B22" s="11" t="s">
        <v>103</v>
      </c>
      <c r="C22" s="11" t="s">
        <v>102</v>
      </c>
      <c r="D22" s="11" t="s">
        <v>101</v>
      </c>
      <c r="E22" s="11" t="s">
        <v>189</v>
      </c>
      <c r="F22" s="11" t="s">
        <v>100</v>
      </c>
      <c r="G22" s="13" t="s">
        <v>99</v>
      </c>
      <c r="H22" s="13" t="s">
        <v>98</v>
      </c>
      <c r="I22" s="19" t="s">
        <v>97</v>
      </c>
      <c r="J22" s="12"/>
      <c r="K22" s="12" t="str">
        <f>"95,0"</f>
        <v>95,0</v>
      </c>
      <c r="L22" s="12" t="str">
        <f>"65,5405"</f>
        <v>65,5405</v>
      </c>
      <c r="M22" s="11"/>
    </row>
    <row r="23" spans="1:13">
      <c r="A23" s="12" t="s">
        <v>15</v>
      </c>
      <c r="B23" s="11" t="s">
        <v>96</v>
      </c>
      <c r="C23" s="11" t="s">
        <v>95</v>
      </c>
      <c r="D23" s="11" t="s">
        <v>94</v>
      </c>
      <c r="E23" s="11" t="s">
        <v>188</v>
      </c>
      <c r="F23" s="11" t="s">
        <v>20</v>
      </c>
      <c r="G23" s="13" t="s">
        <v>40</v>
      </c>
      <c r="H23" s="13" t="s">
        <v>87</v>
      </c>
      <c r="I23" s="13" t="s">
        <v>70</v>
      </c>
      <c r="J23" s="12"/>
      <c r="K23" s="12" t="str">
        <f>"142,5"</f>
        <v>142,5</v>
      </c>
      <c r="L23" s="12" t="str">
        <f>"96,0308"</f>
        <v>96,0308</v>
      </c>
      <c r="M23" s="11"/>
    </row>
    <row r="24" spans="1:13">
      <c r="A24" s="12" t="s">
        <v>15</v>
      </c>
      <c r="B24" s="11" t="s">
        <v>93</v>
      </c>
      <c r="C24" s="11" t="s">
        <v>92</v>
      </c>
      <c r="D24" s="11" t="s">
        <v>91</v>
      </c>
      <c r="E24" s="11" t="s">
        <v>187</v>
      </c>
      <c r="F24" s="11" t="s">
        <v>20</v>
      </c>
      <c r="G24" s="19" t="s">
        <v>26</v>
      </c>
      <c r="H24" s="19" t="s">
        <v>26</v>
      </c>
      <c r="I24" s="13" t="s">
        <v>26</v>
      </c>
      <c r="J24" s="12"/>
      <c r="K24" s="12" t="str">
        <f>"150,0"</f>
        <v>150,0</v>
      </c>
      <c r="L24" s="12" t="str">
        <f>"101,0100"</f>
        <v>101,0100</v>
      </c>
      <c r="M24" s="11"/>
    </row>
    <row r="25" spans="1:13">
      <c r="A25" s="12" t="s">
        <v>44</v>
      </c>
      <c r="B25" s="11" t="s">
        <v>90</v>
      </c>
      <c r="C25" s="11" t="s">
        <v>89</v>
      </c>
      <c r="D25" s="11" t="s">
        <v>88</v>
      </c>
      <c r="E25" s="11" t="s">
        <v>187</v>
      </c>
      <c r="F25" s="11" t="s">
        <v>20</v>
      </c>
      <c r="G25" s="13" t="s">
        <v>87</v>
      </c>
      <c r="H25" s="19" t="s">
        <v>70</v>
      </c>
      <c r="I25" s="13" t="s">
        <v>70</v>
      </c>
      <c r="J25" s="12"/>
      <c r="K25" s="12" t="str">
        <f>"142,5"</f>
        <v>142,5</v>
      </c>
      <c r="L25" s="12" t="str">
        <f>"96,1020"</f>
        <v>96,1020</v>
      </c>
      <c r="M25" s="11"/>
    </row>
    <row r="26" spans="1:13">
      <c r="A26" s="9" t="s">
        <v>86</v>
      </c>
      <c r="B26" s="8" t="s">
        <v>85</v>
      </c>
      <c r="C26" s="8" t="s">
        <v>84</v>
      </c>
      <c r="D26" s="8" t="s">
        <v>83</v>
      </c>
      <c r="E26" s="8" t="s">
        <v>187</v>
      </c>
      <c r="F26" s="8" t="s">
        <v>46</v>
      </c>
      <c r="G26" s="10" t="s">
        <v>82</v>
      </c>
      <c r="H26" s="10" t="s">
        <v>40</v>
      </c>
      <c r="I26" s="10" t="s">
        <v>71</v>
      </c>
      <c r="J26" s="9"/>
      <c r="K26" s="9" t="str">
        <f>"135,0"</f>
        <v>135,0</v>
      </c>
      <c r="L26" s="9" t="str">
        <f>"93,5955"</f>
        <v>93,5955</v>
      </c>
      <c r="M26" s="8"/>
    </row>
    <row r="27" spans="1:13">
      <c r="B27" s="2" t="s">
        <v>16</v>
      </c>
    </row>
    <row r="28" spans="1:13" ht="16">
      <c r="A28" s="27" t="s">
        <v>81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3">
      <c r="A29" s="15" t="s">
        <v>15</v>
      </c>
      <c r="B29" s="14" t="s">
        <v>80</v>
      </c>
      <c r="C29" s="14" t="s">
        <v>79</v>
      </c>
      <c r="D29" s="14" t="s">
        <v>78</v>
      </c>
      <c r="E29" s="14" t="s">
        <v>186</v>
      </c>
      <c r="F29" s="14" t="s">
        <v>20</v>
      </c>
      <c r="G29" s="16" t="s">
        <v>77</v>
      </c>
      <c r="H29" s="16" t="s">
        <v>76</v>
      </c>
      <c r="I29" s="17" t="s">
        <v>75</v>
      </c>
      <c r="J29" s="15"/>
      <c r="K29" s="15" t="str">
        <f>"65,0"</f>
        <v>65,0</v>
      </c>
      <c r="L29" s="15" t="str">
        <f>"42,9650"</f>
        <v>42,9650</v>
      </c>
      <c r="M29" s="14" t="s">
        <v>181</v>
      </c>
    </row>
    <row r="30" spans="1:13">
      <c r="A30" s="12" t="s">
        <v>15</v>
      </c>
      <c r="B30" s="11" t="s">
        <v>74</v>
      </c>
      <c r="C30" s="11" t="s">
        <v>73</v>
      </c>
      <c r="D30" s="11" t="s">
        <v>72</v>
      </c>
      <c r="E30" s="11" t="s">
        <v>188</v>
      </c>
      <c r="F30" s="11" t="s">
        <v>20</v>
      </c>
      <c r="G30" s="13" t="s">
        <v>71</v>
      </c>
      <c r="H30" s="13" t="s">
        <v>33</v>
      </c>
      <c r="I30" s="13" t="s">
        <v>70</v>
      </c>
      <c r="J30" s="12"/>
      <c r="K30" s="12" t="str">
        <f>"142,5"</f>
        <v>142,5</v>
      </c>
      <c r="L30" s="12" t="str">
        <f>"93,1380"</f>
        <v>93,1380</v>
      </c>
      <c r="M30" s="11"/>
    </row>
    <row r="31" spans="1:13">
      <c r="A31" s="12" t="s">
        <v>15</v>
      </c>
      <c r="B31" s="11" t="s">
        <v>69</v>
      </c>
      <c r="C31" s="11" t="s">
        <v>68</v>
      </c>
      <c r="D31" s="11" t="s">
        <v>67</v>
      </c>
      <c r="E31" s="11" t="s">
        <v>187</v>
      </c>
      <c r="F31" s="11" t="s">
        <v>46</v>
      </c>
      <c r="G31" s="13" t="s">
        <v>51</v>
      </c>
      <c r="H31" s="13" t="s">
        <v>66</v>
      </c>
      <c r="I31" s="13" t="s">
        <v>65</v>
      </c>
      <c r="J31" s="12"/>
      <c r="K31" s="12" t="str">
        <f>"190,0"</f>
        <v>190,0</v>
      </c>
      <c r="L31" s="12" t="str">
        <f>"122,7210"</f>
        <v>122,7210</v>
      </c>
      <c r="M31" s="11"/>
    </row>
    <row r="32" spans="1:13">
      <c r="A32" s="9" t="s">
        <v>44</v>
      </c>
      <c r="B32" s="8" t="s">
        <v>64</v>
      </c>
      <c r="C32" s="8" t="s">
        <v>63</v>
      </c>
      <c r="D32" s="8" t="s">
        <v>62</v>
      </c>
      <c r="E32" s="8" t="s">
        <v>187</v>
      </c>
      <c r="F32" s="8" t="s">
        <v>20</v>
      </c>
      <c r="G32" s="10" t="s">
        <v>26</v>
      </c>
      <c r="H32" s="18" t="s">
        <v>45</v>
      </c>
      <c r="I32" s="9"/>
      <c r="J32" s="9"/>
      <c r="K32" s="9" t="str">
        <f>"150,0"</f>
        <v>150,0</v>
      </c>
      <c r="L32" s="9" t="str">
        <f>"98,1000"</f>
        <v>98,1000</v>
      </c>
      <c r="M32" s="8"/>
    </row>
    <row r="33" spans="1:13">
      <c r="B33" s="2" t="s">
        <v>16</v>
      </c>
    </row>
    <row r="34" spans="1:13" ht="16">
      <c r="A34" s="27" t="s">
        <v>61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3">
      <c r="A35" s="15" t="s">
        <v>15</v>
      </c>
      <c r="B35" s="14" t="s">
        <v>60</v>
      </c>
      <c r="C35" s="14" t="s">
        <v>59</v>
      </c>
      <c r="D35" s="14" t="s">
        <v>58</v>
      </c>
      <c r="E35" s="14" t="s">
        <v>187</v>
      </c>
      <c r="F35" s="14" t="s">
        <v>57</v>
      </c>
      <c r="G35" s="16" t="s">
        <v>56</v>
      </c>
      <c r="H35" s="16" t="s">
        <v>52</v>
      </c>
      <c r="I35" s="16" t="s">
        <v>51</v>
      </c>
      <c r="J35" s="15"/>
      <c r="K35" s="15" t="str">
        <f>"180,0"</f>
        <v>180,0</v>
      </c>
      <c r="L35" s="15" t="str">
        <f>"112,0680"</f>
        <v>112,0680</v>
      </c>
      <c r="M35" s="14"/>
    </row>
    <row r="36" spans="1:13">
      <c r="A36" s="9" t="s">
        <v>44</v>
      </c>
      <c r="B36" s="8" t="s">
        <v>55</v>
      </c>
      <c r="C36" s="8" t="s">
        <v>54</v>
      </c>
      <c r="D36" s="8" t="s">
        <v>53</v>
      </c>
      <c r="E36" s="8" t="s">
        <v>187</v>
      </c>
      <c r="F36" s="8" t="s">
        <v>46</v>
      </c>
      <c r="G36" s="10" t="s">
        <v>25</v>
      </c>
      <c r="H36" s="10" t="s">
        <v>52</v>
      </c>
      <c r="I36" s="18" t="s">
        <v>51</v>
      </c>
      <c r="J36" s="9"/>
      <c r="K36" s="9" t="str">
        <f>"175,0"</f>
        <v>175,0</v>
      </c>
      <c r="L36" s="9" t="str">
        <f>"106,8900"</f>
        <v>106,8900</v>
      </c>
      <c r="M36" s="8"/>
    </row>
    <row r="37" spans="1:13">
      <c r="B37" s="2" t="s">
        <v>16</v>
      </c>
    </row>
    <row r="38" spans="1:13" ht="16">
      <c r="A38" s="27" t="s">
        <v>50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3">
      <c r="A39" s="15" t="s">
        <v>15</v>
      </c>
      <c r="B39" s="14" t="s">
        <v>49</v>
      </c>
      <c r="C39" s="14" t="s">
        <v>48</v>
      </c>
      <c r="D39" s="14" t="s">
        <v>47</v>
      </c>
      <c r="E39" s="14" t="s">
        <v>187</v>
      </c>
      <c r="F39" s="14" t="s">
        <v>46</v>
      </c>
      <c r="G39" s="16" t="s">
        <v>32</v>
      </c>
      <c r="H39" s="17" t="s">
        <v>45</v>
      </c>
      <c r="I39" s="16" t="s">
        <v>45</v>
      </c>
      <c r="J39" s="15"/>
      <c r="K39" s="15" t="str">
        <f>"155,0"</f>
        <v>155,0</v>
      </c>
      <c r="L39" s="15" t="str">
        <f>"91,8220"</f>
        <v>91,8220</v>
      </c>
      <c r="M39" s="14"/>
    </row>
    <row r="40" spans="1:13">
      <c r="A40" s="12" t="s">
        <v>44</v>
      </c>
      <c r="B40" s="11" t="s">
        <v>43</v>
      </c>
      <c r="C40" s="11" t="s">
        <v>42</v>
      </c>
      <c r="D40" s="11" t="s">
        <v>41</v>
      </c>
      <c r="E40" s="11" t="s">
        <v>187</v>
      </c>
      <c r="F40" s="11" t="s">
        <v>20</v>
      </c>
      <c r="G40" s="13" t="s">
        <v>40</v>
      </c>
      <c r="H40" s="13" t="s">
        <v>33</v>
      </c>
      <c r="I40" s="13" t="s">
        <v>39</v>
      </c>
      <c r="J40" s="12"/>
      <c r="K40" s="12" t="str">
        <f>"147,5"</f>
        <v>147,5</v>
      </c>
      <c r="L40" s="12" t="str">
        <f>"87,0545"</f>
        <v>87,0545</v>
      </c>
      <c r="M40" s="11" t="s">
        <v>38</v>
      </c>
    </row>
    <row r="41" spans="1:13">
      <c r="A41" s="9" t="s">
        <v>15</v>
      </c>
      <c r="B41" s="8" t="s">
        <v>37</v>
      </c>
      <c r="C41" s="8" t="s">
        <v>36</v>
      </c>
      <c r="D41" s="8" t="s">
        <v>35</v>
      </c>
      <c r="E41" s="8" t="s">
        <v>190</v>
      </c>
      <c r="F41" s="8" t="s">
        <v>34</v>
      </c>
      <c r="G41" s="10" t="s">
        <v>33</v>
      </c>
      <c r="H41" s="10" t="s">
        <v>32</v>
      </c>
      <c r="I41" s="10" t="s">
        <v>31</v>
      </c>
      <c r="J41" s="9"/>
      <c r="K41" s="9" t="str">
        <f>"152,5"</f>
        <v>152,5</v>
      </c>
      <c r="L41" s="9" t="str">
        <f>"106,6736"</f>
        <v>106,6736</v>
      </c>
      <c r="M41" s="8"/>
    </row>
    <row r="42" spans="1:13">
      <c r="B42" s="2" t="s">
        <v>16</v>
      </c>
    </row>
    <row r="43" spans="1:13" ht="16">
      <c r="A43" s="27" t="s">
        <v>30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3">
      <c r="A44" s="5" t="s">
        <v>15</v>
      </c>
      <c r="B44" s="4" t="s">
        <v>29</v>
      </c>
      <c r="C44" s="4" t="s">
        <v>28</v>
      </c>
      <c r="D44" s="4" t="s">
        <v>27</v>
      </c>
      <c r="E44" s="4" t="s">
        <v>187</v>
      </c>
      <c r="F44" s="4" t="s">
        <v>20</v>
      </c>
      <c r="G44" s="7" t="s">
        <v>26</v>
      </c>
      <c r="H44" s="7" t="s">
        <v>18</v>
      </c>
      <c r="I44" s="6" t="s">
        <v>25</v>
      </c>
      <c r="J44" s="5"/>
      <c r="K44" s="5" t="str">
        <f>"162,5"</f>
        <v>162,5</v>
      </c>
      <c r="L44" s="5" t="str">
        <f>"93,3075"</f>
        <v>93,3075</v>
      </c>
      <c r="M44" s="4"/>
    </row>
    <row r="45" spans="1:13">
      <c r="B45" s="2" t="s">
        <v>16</v>
      </c>
    </row>
    <row r="46" spans="1:13" ht="16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3">
      <c r="A47" s="5" t="s">
        <v>15</v>
      </c>
      <c r="B47" s="4" t="s">
        <v>23</v>
      </c>
      <c r="C47" s="4" t="s">
        <v>22</v>
      </c>
      <c r="D47" s="4" t="s">
        <v>21</v>
      </c>
      <c r="E47" s="4" t="s">
        <v>187</v>
      </c>
      <c r="F47" s="4" t="s">
        <v>20</v>
      </c>
      <c r="G47" s="7" t="s">
        <v>19</v>
      </c>
      <c r="H47" s="6" t="s">
        <v>18</v>
      </c>
      <c r="I47" s="6" t="s">
        <v>18</v>
      </c>
      <c r="J47" s="5"/>
      <c r="K47" s="5" t="str">
        <f>"157,5"</f>
        <v>157,5</v>
      </c>
      <c r="L47" s="5" t="str">
        <f>"88,1528"</f>
        <v>88,1528</v>
      </c>
      <c r="M47" s="4"/>
    </row>
    <row r="48" spans="1:13">
      <c r="B48" s="2" t="s">
        <v>16</v>
      </c>
    </row>
    <row r="49" spans="2:13">
      <c r="B49" s="2" t="s">
        <v>16</v>
      </c>
    </row>
    <row r="50" spans="2:13">
      <c r="B50" s="2" t="s">
        <v>16</v>
      </c>
    </row>
    <row r="51" spans="2:13">
      <c r="B51" s="2" t="s">
        <v>16</v>
      </c>
    </row>
    <row r="52" spans="2:13">
      <c r="B52" s="2" t="s">
        <v>16</v>
      </c>
    </row>
    <row r="53" spans="2:13">
      <c r="B53" s="2" t="s">
        <v>16</v>
      </c>
    </row>
    <row r="54" spans="2:13">
      <c r="B54" s="2" t="s">
        <v>16</v>
      </c>
    </row>
    <row r="55" spans="2:13">
      <c r="B55" s="2" t="s">
        <v>16</v>
      </c>
    </row>
    <row r="56" spans="2:13">
      <c r="B56" s="2" t="s">
        <v>16</v>
      </c>
    </row>
    <row r="57" spans="2:13">
      <c r="B57" s="2" t="s">
        <v>16</v>
      </c>
    </row>
    <row r="58" spans="2:13">
      <c r="B58" s="2" t="s">
        <v>16</v>
      </c>
    </row>
    <row r="59" spans="2:13">
      <c r="B59" s="2" t="s">
        <v>16</v>
      </c>
    </row>
    <row r="60" spans="2:13">
      <c r="B60" s="2" t="s">
        <v>16</v>
      </c>
      <c r="H60" s="2"/>
      <c r="I60" s="1"/>
      <c r="J60" s="1"/>
      <c r="K60" s="1"/>
      <c r="L60" s="1"/>
      <c r="M60" s="1"/>
    </row>
    <row r="61" spans="2:13">
      <c r="B61" s="2" t="s">
        <v>16</v>
      </c>
    </row>
    <row r="62" spans="2:13">
      <c r="B62" s="2" t="s">
        <v>16</v>
      </c>
    </row>
    <row r="63" spans="2:13">
      <c r="B63" s="2" t="s">
        <v>16</v>
      </c>
    </row>
    <row r="64" spans="2:13">
      <c r="B64" s="2" t="s">
        <v>16</v>
      </c>
    </row>
    <row r="65" spans="2:2">
      <c r="B65" s="2" t="s">
        <v>16</v>
      </c>
    </row>
    <row r="66" spans="2:2">
      <c r="B66" s="2" t="s">
        <v>16</v>
      </c>
    </row>
    <row r="67" spans="2:2">
      <c r="B67" s="2" t="s">
        <v>16</v>
      </c>
    </row>
    <row r="68" spans="2:2">
      <c r="B68" s="2" t="s">
        <v>16</v>
      </c>
    </row>
    <row r="69" spans="2:2">
      <c r="B69" s="2" t="s">
        <v>16</v>
      </c>
    </row>
    <row r="70" spans="2:2">
      <c r="B70" s="2" t="s">
        <v>16</v>
      </c>
    </row>
    <row r="71" spans="2:2">
      <c r="B71" s="2" t="s">
        <v>16</v>
      </c>
    </row>
    <row r="72" spans="2:2">
      <c r="B72" s="2" t="s">
        <v>16</v>
      </c>
    </row>
    <row r="73" spans="2:2">
      <c r="B73" s="2" t="s">
        <v>16</v>
      </c>
    </row>
    <row r="74" spans="2:2">
      <c r="B74" s="2" t="s">
        <v>16</v>
      </c>
    </row>
    <row r="75" spans="2:2">
      <c r="B75" s="2" t="s">
        <v>16</v>
      </c>
    </row>
    <row r="76" spans="2:2">
      <c r="B76" s="2" t="s">
        <v>16</v>
      </c>
    </row>
    <row r="77" spans="2:2">
      <c r="B77" s="2" t="s">
        <v>16</v>
      </c>
    </row>
    <row r="78" spans="2:2">
      <c r="B78" s="2" t="s">
        <v>16</v>
      </c>
    </row>
    <row r="79" spans="2:2">
      <c r="B79" s="2" t="s">
        <v>16</v>
      </c>
    </row>
    <row r="80" spans="2:2">
      <c r="B80" s="2" t="s">
        <v>16</v>
      </c>
    </row>
    <row r="81" spans="2:2">
      <c r="B81" s="2" t="s">
        <v>16</v>
      </c>
    </row>
    <row r="82" spans="2:2">
      <c r="B82" s="2" t="s">
        <v>16</v>
      </c>
    </row>
    <row r="83" spans="2:2">
      <c r="B83" s="2" t="s">
        <v>16</v>
      </c>
    </row>
    <row r="84" spans="2:2">
      <c r="B84" s="2" t="s">
        <v>16</v>
      </c>
    </row>
    <row r="85" spans="2:2">
      <c r="B85" s="2" t="s">
        <v>16</v>
      </c>
    </row>
    <row r="86" spans="2:2">
      <c r="B86" s="2" t="s">
        <v>16</v>
      </c>
    </row>
    <row r="87" spans="2:2">
      <c r="B87" s="2" t="s">
        <v>16</v>
      </c>
    </row>
    <row r="88" spans="2:2">
      <c r="B88" s="2" t="s">
        <v>16</v>
      </c>
    </row>
    <row r="89" spans="2:2">
      <c r="B89" s="2" t="s">
        <v>16</v>
      </c>
    </row>
    <row r="90" spans="2:2">
      <c r="B90" s="2" t="s">
        <v>16</v>
      </c>
    </row>
  </sheetData>
  <mergeCells count="21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46:J46"/>
    <mergeCell ref="B3:B4"/>
    <mergeCell ref="A5:J5"/>
    <mergeCell ref="A8:J8"/>
    <mergeCell ref="A11:J11"/>
    <mergeCell ref="A15:J15"/>
    <mergeCell ref="E3:E4"/>
    <mergeCell ref="A20:J20"/>
    <mergeCell ref="A28:J28"/>
    <mergeCell ref="A34:J34"/>
    <mergeCell ref="A38:J38"/>
    <mergeCell ref="A43:J4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72E6-4A98-43AE-AD58-D1F5431EC8BE}">
  <sheetPr>
    <pageSetUpPr fitToPage="1"/>
  </sheetPr>
  <dimension ref="A1:M71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2" bestFit="1" customWidth="1"/>
    <col min="2" max="2" width="21" style="2" bestFit="1" customWidth="1"/>
    <col min="3" max="3" width="27.5" style="2" bestFit="1" customWidth="1"/>
    <col min="4" max="4" width="20.83203125" style="2" bestFit="1" customWidth="1"/>
    <col min="5" max="5" width="10.1640625" style="2" bestFit="1" customWidth="1"/>
    <col min="6" max="6" width="30.5" style="2" bestFit="1" customWidth="1"/>
    <col min="7" max="9" width="5.5" style="3" customWidth="1"/>
    <col min="10" max="10" width="4.5" style="3" customWidth="1"/>
    <col min="11" max="11" width="10.5" style="3" bestFit="1" customWidth="1"/>
    <col min="12" max="12" width="8.5" style="3" bestFit="1" customWidth="1"/>
    <col min="13" max="13" width="19.6640625" style="2" bestFit="1" customWidth="1"/>
    <col min="14" max="16384" width="9.1640625" style="1"/>
  </cols>
  <sheetData>
    <row r="1" spans="1:13" s="22" customFormat="1" ht="29" customHeight="1">
      <c r="A1" s="33" t="s">
        <v>179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20" customFormat="1" ht="12.75" customHeight="1">
      <c r="A3" s="41" t="s">
        <v>183</v>
      </c>
      <c r="B3" s="28" t="s">
        <v>0</v>
      </c>
      <c r="C3" s="43" t="s">
        <v>184</v>
      </c>
      <c r="D3" s="43" t="s">
        <v>4</v>
      </c>
      <c r="E3" s="31" t="s">
        <v>185</v>
      </c>
      <c r="F3" s="31" t="s">
        <v>3</v>
      </c>
      <c r="G3" s="31" t="s">
        <v>177</v>
      </c>
      <c r="H3" s="31"/>
      <c r="I3" s="31"/>
      <c r="J3" s="31"/>
      <c r="K3" s="31" t="s">
        <v>134</v>
      </c>
      <c r="L3" s="31" t="s">
        <v>2</v>
      </c>
      <c r="M3" s="44" t="s">
        <v>1</v>
      </c>
    </row>
    <row r="4" spans="1:13" s="20" customFormat="1" ht="21" customHeight="1" thickBot="1">
      <c r="A4" s="42"/>
      <c r="B4" s="29"/>
      <c r="C4" s="32"/>
      <c r="D4" s="32"/>
      <c r="E4" s="32"/>
      <c r="F4" s="32"/>
      <c r="G4" s="21">
        <v>1</v>
      </c>
      <c r="H4" s="21">
        <v>2</v>
      </c>
      <c r="I4" s="21">
        <v>3</v>
      </c>
      <c r="J4" s="21" t="s">
        <v>133</v>
      </c>
      <c r="K4" s="32"/>
      <c r="L4" s="32"/>
      <c r="M4" s="45"/>
    </row>
    <row r="5" spans="1:13" ht="16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</row>
    <row r="6" spans="1:13">
      <c r="A6" s="5" t="s">
        <v>15</v>
      </c>
      <c r="B6" s="4" t="s">
        <v>176</v>
      </c>
      <c r="C6" s="4" t="s">
        <v>175</v>
      </c>
      <c r="D6" s="4" t="s">
        <v>174</v>
      </c>
      <c r="E6" s="4" t="s">
        <v>191</v>
      </c>
      <c r="F6" s="4" t="s">
        <v>17</v>
      </c>
      <c r="G6" s="7" t="s">
        <v>99</v>
      </c>
      <c r="H6" s="7" t="s">
        <v>98</v>
      </c>
      <c r="I6" s="7" t="s">
        <v>136</v>
      </c>
      <c r="J6" s="5"/>
      <c r="K6" s="5" t="str">
        <f>"100,0"</f>
        <v>100,0</v>
      </c>
      <c r="L6" s="5" t="str">
        <f>"125,2833"</f>
        <v>125,2833</v>
      </c>
      <c r="M6" s="4"/>
    </row>
    <row r="7" spans="1:13">
      <c r="B7" s="2" t="s">
        <v>16</v>
      </c>
    </row>
    <row r="8" spans="1:13" ht="16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</row>
    <row r="9" spans="1:13">
      <c r="A9" s="15" t="s">
        <v>15</v>
      </c>
      <c r="B9" s="14" t="s">
        <v>173</v>
      </c>
      <c r="C9" s="14" t="s">
        <v>172</v>
      </c>
      <c r="D9" s="14" t="s">
        <v>171</v>
      </c>
      <c r="E9" s="14" t="s">
        <v>187</v>
      </c>
      <c r="F9" s="14" t="s">
        <v>20</v>
      </c>
      <c r="G9" s="16" t="s">
        <v>136</v>
      </c>
      <c r="H9" s="16" t="s">
        <v>165</v>
      </c>
      <c r="I9" s="16" t="s">
        <v>170</v>
      </c>
      <c r="J9" s="15"/>
      <c r="K9" s="15" t="str">
        <f>"112,5"</f>
        <v>112,5</v>
      </c>
      <c r="L9" s="15" t="str">
        <f>"135,2138"</f>
        <v>135,2138</v>
      </c>
      <c r="M9" s="14" t="s">
        <v>163</v>
      </c>
    </row>
    <row r="10" spans="1:13">
      <c r="A10" s="12" t="s">
        <v>44</v>
      </c>
      <c r="B10" s="11" t="s">
        <v>10</v>
      </c>
      <c r="C10" s="11" t="s">
        <v>11</v>
      </c>
      <c r="D10" s="11" t="s">
        <v>129</v>
      </c>
      <c r="E10" s="11" t="s">
        <v>187</v>
      </c>
      <c r="F10" s="11" t="s">
        <v>17</v>
      </c>
      <c r="G10" s="13" t="s">
        <v>136</v>
      </c>
      <c r="H10" s="13" t="s">
        <v>169</v>
      </c>
      <c r="I10" s="13" t="s">
        <v>164</v>
      </c>
      <c r="J10" s="12"/>
      <c r="K10" s="12" t="str">
        <f>"110,0"</f>
        <v>110,0</v>
      </c>
      <c r="L10" s="12" t="str">
        <f>"131,8350"</f>
        <v>131,8350</v>
      </c>
      <c r="M10" s="11"/>
    </row>
    <row r="11" spans="1:13">
      <c r="A11" s="9" t="s">
        <v>86</v>
      </c>
      <c r="B11" s="8" t="s">
        <v>168</v>
      </c>
      <c r="C11" s="8" t="s">
        <v>167</v>
      </c>
      <c r="D11" s="8" t="s">
        <v>166</v>
      </c>
      <c r="E11" s="8" t="s">
        <v>187</v>
      </c>
      <c r="F11" s="8" t="s">
        <v>20</v>
      </c>
      <c r="G11" s="10" t="s">
        <v>136</v>
      </c>
      <c r="H11" s="10" t="s">
        <v>165</v>
      </c>
      <c r="I11" s="10" t="s">
        <v>164</v>
      </c>
      <c r="J11" s="9"/>
      <c r="K11" s="9" t="str">
        <f>"110,0"</f>
        <v>110,0</v>
      </c>
      <c r="L11" s="9" t="str">
        <f>"130,1520"</f>
        <v>130,1520</v>
      </c>
      <c r="M11" s="8" t="s">
        <v>163</v>
      </c>
    </row>
    <row r="12" spans="1:13">
      <c r="B12" s="2" t="s">
        <v>16</v>
      </c>
    </row>
    <row r="13" spans="1:13" ht="16">
      <c r="A13" s="27" t="s">
        <v>12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3">
      <c r="A14" s="15" t="s">
        <v>15</v>
      </c>
      <c r="B14" s="14" t="s">
        <v>162</v>
      </c>
      <c r="C14" s="14" t="s">
        <v>182</v>
      </c>
      <c r="D14" s="14" t="s">
        <v>160</v>
      </c>
      <c r="E14" s="23" t="s">
        <v>188</v>
      </c>
      <c r="F14" s="14" t="s">
        <v>20</v>
      </c>
      <c r="G14" s="16" t="s">
        <v>75</v>
      </c>
      <c r="H14" s="17" t="s">
        <v>118</v>
      </c>
      <c r="I14" s="17" t="s">
        <v>117</v>
      </c>
      <c r="J14" s="15"/>
      <c r="K14" s="15" t="str">
        <f>"70,0"</f>
        <v>70,0</v>
      </c>
      <c r="L14" s="25">
        <v>75.271000000000001</v>
      </c>
      <c r="M14" s="14" t="s">
        <v>159</v>
      </c>
    </row>
    <row r="15" spans="1:13">
      <c r="A15" s="9" t="s">
        <v>15</v>
      </c>
      <c r="B15" s="8" t="s">
        <v>162</v>
      </c>
      <c r="C15" s="8" t="s">
        <v>161</v>
      </c>
      <c r="D15" s="8" t="s">
        <v>160</v>
      </c>
      <c r="E15" s="24" t="s">
        <v>187</v>
      </c>
      <c r="F15" s="8" t="s">
        <v>20</v>
      </c>
      <c r="G15" s="10" t="s">
        <v>75</v>
      </c>
      <c r="H15" s="18" t="s">
        <v>118</v>
      </c>
      <c r="I15" s="18" t="s">
        <v>117</v>
      </c>
      <c r="J15" s="9"/>
      <c r="K15" s="9" t="str">
        <f>"70,0"</f>
        <v>70,0</v>
      </c>
      <c r="L15" s="26">
        <v>75.271000000000001</v>
      </c>
      <c r="M15" s="8" t="s">
        <v>159</v>
      </c>
    </row>
    <row r="16" spans="1:13">
      <c r="B16" s="2" t="s">
        <v>16</v>
      </c>
    </row>
    <row r="17" spans="1:13" ht="16">
      <c r="A17" s="27" t="s">
        <v>108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3">
      <c r="A18" s="15" t="s">
        <v>15</v>
      </c>
      <c r="B18" s="14" t="s">
        <v>107</v>
      </c>
      <c r="C18" s="14" t="s">
        <v>106</v>
      </c>
      <c r="D18" s="14" t="s">
        <v>105</v>
      </c>
      <c r="E18" s="14" t="s">
        <v>189</v>
      </c>
      <c r="F18" s="14" t="s">
        <v>20</v>
      </c>
      <c r="G18" s="16" t="s">
        <v>145</v>
      </c>
      <c r="H18" s="16" t="s">
        <v>157</v>
      </c>
      <c r="I18" s="17" t="s">
        <v>156</v>
      </c>
      <c r="J18" s="15"/>
      <c r="K18" s="15" t="str">
        <f>"215,0"</f>
        <v>215,0</v>
      </c>
      <c r="L18" s="15" t="str">
        <f>"146,3290"</f>
        <v>146,3290</v>
      </c>
      <c r="M18" s="14"/>
    </row>
    <row r="19" spans="1:13">
      <c r="A19" s="9" t="s">
        <v>15</v>
      </c>
      <c r="B19" s="8" t="s">
        <v>107</v>
      </c>
      <c r="C19" s="8" t="s">
        <v>158</v>
      </c>
      <c r="D19" s="8" t="s">
        <v>105</v>
      </c>
      <c r="E19" s="8" t="s">
        <v>187</v>
      </c>
      <c r="F19" s="8" t="s">
        <v>20</v>
      </c>
      <c r="G19" s="10" t="s">
        <v>145</v>
      </c>
      <c r="H19" s="10" t="s">
        <v>157</v>
      </c>
      <c r="I19" s="18" t="s">
        <v>156</v>
      </c>
      <c r="J19" s="9"/>
      <c r="K19" s="9" t="str">
        <f>"215,0"</f>
        <v>215,0</v>
      </c>
      <c r="L19" s="9" t="str">
        <f>"146,3290"</f>
        <v>146,3290</v>
      </c>
      <c r="M19" s="8"/>
    </row>
    <row r="20" spans="1:13">
      <c r="B20" s="2" t="s">
        <v>16</v>
      </c>
    </row>
    <row r="21" spans="1:13" ht="16">
      <c r="A21" s="27" t="s">
        <v>61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3">
      <c r="A22" s="15" t="s">
        <v>15</v>
      </c>
      <c r="B22" s="14" t="s">
        <v>155</v>
      </c>
      <c r="C22" s="14" t="s">
        <v>154</v>
      </c>
      <c r="D22" s="14" t="s">
        <v>153</v>
      </c>
      <c r="E22" s="14" t="s">
        <v>187</v>
      </c>
      <c r="F22" s="14" t="s">
        <v>20</v>
      </c>
      <c r="G22" s="16" t="s">
        <v>152</v>
      </c>
      <c r="H22" s="16" t="s">
        <v>151</v>
      </c>
      <c r="I22" s="16" t="s">
        <v>150</v>
      </c>
      <c r="J22" s="15"/>
      <c r="K22" s="15" t="str">
        <f>"252,5"</f>
        <v>252,5</v>
      </c>
      <c r="L22" s="15" t="str">
        <f>"157,9135"</f>
        <v>157,9135</v>
      </c>
      <c r="M22" s="14"/>
    </row>
    <row r="23" spans="1:13">
      <c r="A23" s="9" t="s">
        <v>44</v>
      </c>
      <c r="B23" s="8" t="s">
        <v>138</v>
      </c>
      <c r="C23" s="8" t="s">
        <v>137</v>
      </c>
      <c r="D23" s="8" t="s">
        <v>149</v>
      </c>
      <c r="E23" s="8" t="s">
        <v>187</v>
      </c>
      <c r="F23" s="8" t="s">
        <v>20</v>
      </c>
      <c r="G23" s="10" t="s">
        <v>26</v>
      </c>
      <c r="H23" s="10" t="s">
        <v>148</v>
      </c>
      <c r="I23" s="10" t="s">
        <v>51</v>
      </c>
      <c r="J23" s="9"/>
      <c r="K23" s="9" t="str">
        <f>"180,0"</f>
        <v>180,0</v>
      </c>
      <c r="L23" s="9" t="str">
        <f>"110,4480"</f>
        <v>110,4480</v>
      </c>
      <c r="M23" s="8"/>
    </row>
    <row r="24" spans="1:13">
      <c r="B24" s="2" t="s">
        <v>16</v>
      </c>
    </row>
    <row r="25" spans="1:13" ht="16">
      <c r="A25" s="27" t="s">
        <v>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3">
      <c r="A26" s="15" t="s">
        <v>15</v>
      </c>
      <c r="B26" s="14" t="s">
        <v>49</v>
      </c>
      <c r="C26" s="14" t="s">
        <v>48</v>
      </c>
      <c r="D26" s="14" t="s">
        <v>47</v>
      </c>
      <c r="E26" s="14" t="s">
        <v>187</v>
      </c>
      <c r="F26" s="14" t="s">
        <v>46</v>
      </c>
      <c r="G26" s="16" t="s">
        <v>66</v>
      </c>
      <c r="H26" s="16" t="s">
        <v>147</v>
      </c>
      <c r="I26" s="16" t="s">
        <v>141</v>
      </c>
      <c r="J26" s="15"/>
      <c r="K26" s="15" t="str">
        <f>"210,0"</f>
        <v>210,0</v>
      </c>
      <c r="L26" s="15" t="str">
        <f>"124,4040"</f>
        <v>124,4040</v>
      </c>
      <c r="M26" s="14"/>
    </row>
    <row r="27" spans="1:13">
      <c r="A27" s="9" t="s">
        <v>15</v>
      </c>
      <c r="B27" s="8" t="s">
        <v>37</v>
      </c>
      <c r="C27" s="8" t="s">
        <v>36</v>
      </c>
      <c r="D27" s="8" t="s">
        <v>35</v>
      </c>
      <c r="E27" s="8" t="s">
        <v>190</v>
      </c>
      <c r="F27" s="8" t="s">
        <v>34</v>
      </c>
      <c r="G27" s="10" t="s">
        <v>66</v>
      </c>
      <c r="H27" s="10" t="s">
        <v>146</v>
      </c>
      <c r="I27" s="10" t="s">
        <v>145</v>
      </c>
      <c r="J27" s="9"/>
      <c r="K27" s="9" t="str">
        <f>"205,0"</f>
        <v>205,0</v>
      </c>
      <c r="L27" s="9" t="str">
        <f>"143,3973"</f>
        <v>143,3973</v>
      </c>
      <c r="M27" s="8"/>
    </row>
    <row r="28" spans="1:13">
      <c r="B28" s="2" t="s">
        <v>16</v>
      </c>
    </row>
    <row r="29" spans="1:13" ht="16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3">
      <c r="A30" s="5" t="s">
        <v>15</v>
      </c>
      <c r="B30" s="4" t="s">
        <v>144</v>
      </c>
      <c r="C30" s="4" t="s">
        <v>143</v>
      </c>
      <c r="D30" s="4" t="s">
        <v>142</v>
      </c>
      <c r="E30" s="4" t="s">
        <v>187</v>
      </c>
      <c r="F30" s="4" t="s">
        <v>20</v>
      </c>
      <c r="G30" s="7" t="s">
        <v>141</v>
      </c>
      <c r="H30" s="7" t="s">
        <v>140</v>
      </c>
      <c r="I30" s="7" t="s">
        <v>139</v>
      </c>
      <c r="J30" s="5"/>
      <c r="K30" s="5" t="str">
        <f>"230,0"</f>
        <v>230,0</v>
      </c>
      <c r="L30" s="5" t="str">
        <f>"135,0560"</f>
        <v>135,0560</v>
      </c>
      <c r="M30" s="4"/>
    </row>
    <row r="31" spans="1:13">
      <c r="B31" s="2" t="s">
        <v>16</v>
      </c>
    </row>
    <row r="32" spans="1:13">
      <c r="B32" s="2" t="s">
        <v>16</v>
      </c>
    </row>
    <row r="33" spans="2:2">
      <c r="B33" s="2" t="s">
        <v>16</v>
      </c>
    </row>
    <row r="34" spans="2:2">
      <c r="B34" s="2" t="s">
        <v>16</v>
      </c>
    </row>
    <row r="35" spans="2:2">
      <c r="B35" s="2" t="s">
        <v>16</v>
      </c>
    </row>
    <row r="36" spans="2:2">
      <c r="B36" s="2" t="s">
        <v>16</v>
      </c>
    </row>
    <row r="37" spans="2:2">
      <c r="B37" s="2" t="s">
        <v>16</v>
      </c>
    </row>
    <row r="38" spans="2:2">
      <c r="B38" s="2" t="s">
        <v>16</v>
      </c>
    </row>
    <row r="39" spans="2:2">
      <c r="B39" s="2" t="s">
        <v>16</v>
      </c>
    </row>
    <row r="40" spans="2:2">
      <c r="B40" s="2" t="s">
        <v>16</v>
      </c>
    </row>
    <row r="41" spans="2:2">
      <c r="B41" s="2" t="s">
        <v>16</v>
      </c>
    </row>
    <row r="42" spans="2:2">
      <c r="B42" s="2" t="s">
        <v>16</v>
      </c>
    </row>
    <row r="43" spans="2:2">
      <c r="B43" s="2" t="s">
        <v>16</v>
      </c>
    </row>
    <row r="44" spans="2:2">
      <c r="B44" s="2" t="s">
        <v>16</v>
      </c>
    </row>
    <row r="45" spans="2:2">
      <c r="B45" s="2" t="s">
        <v>16</v>
      </c>
    </row>
    <row r="46" spans="2:2">
      <c r="B46" s="2" t="s">
        <v>16</v>
      </c>
    </row>
    <row r="47" spans="2:2">
      <c r="B47" s="2" t="s">
        <v>16</v>
      </c>
    </row>
    <row r="48" spans="2:2">
      <c r="B48" s="2" t="s">
        <v>16</v>
      </c>
    </row>
    <row r="49" spans="2:2">
      <c r="B49" s="2" t="s">
        <v>16</v>
      </c>
    </row>
    <row r="50" spans="2:2">
      <c r="B50" s="2" t="s">
        <v>16</v>
      </c>
    </row>
    <row r="51" spans="2:2">
      <c r="B51" s="2" t="s">
        <v>16</v>
      </c>
    </row>
    <row r="52" spans="2:2">
      <c r="B52" s="2" t="s">
        <v>16</v>
      </c>
    </row>
    <row r="53" spans="2:2">
      <c r="B53" s="2" t="s">
        <v>16</v>
      </c>
    </row>
    <row r="54" spans="2:2">
      <c r="B54" s="2" t="s">
        <v>16</v>
      </c>
    </row>
    <row r="55" spans="2:2">
      <c r="B55" s="2" t="s">
        <v>16</v>
      </c>
    </row>
    <row r="56" spans="2:2">
      <c r="B56" s="2" t="s">
        <v>16</v>
      </c>
    </row>
    <row r="57" spans="2:2">
      <c r="B57" s="2" t="s">
        <v>16</v>
      </c>
    </row>
    <row r="58" spans="2:2">
      <c r="B58" s="2" t="s">
        <v>16</v>
      </c>
    </row>
    <row r="59" spans="2:2">
      <c r="B59" s="2" t="s">
        <v>16</v>
      </c>
    </row>
    <row r="60" spans="2:2">
      <c r="B60" s="2" t="s">
        <v>16</v>
      </c>
    </row>
    <row r="61" spans="2:2">
      <c r="B61" s="2" t="s">
        <v>16</v>
      </c>
    </row>
    <row r="62" spans="2:2">
      <c r="B62" s="2" t="s">
        <v>16</v>
      </c>
    </row>
    <row r="63" spans="2:2">
      <c r="B63" s="2" t="s">
        <v>16</v>
      </c>
    </row>
    <row r="64" spans="2:2">
      <c r="B64" s="2" t="s">
        <v>16</v>
      </c>
    </row>
    <row r="65" spans="2:2">
      <c r="B65" s="2" t="s">
        <v>16</v>
      </c>
    </row>
    <row r="66" spans="2:2">
      <c r="B66" s="2" t="s">
        <v>16</v>
      </c>
    </row>
    <row r="67" spans="2:2">
      <c r="B67" s="2" t="s">
        <v>16</v>
      </c>
    </row>
    <row r="68" spans="2:2">
      <c r="B68" s="2" t="s">
        <v>16</v>
      </c>
    </row>
    <row r="69" spans="2:2">
      <c r="B69" s="2" t="s">
        <v>16</v>
      </c>
    </row>
    <row r="70" spans="2:2">
      <c r="B70" s="2" t="s">
        <v>16</v>
      </c>
    </row>
    <row r="71" spans="2:2">
      <c r="B71" s="2" t="s">
        <v>16</v>
      </c>
    </row>
  </sheetData>
  <mergeCells count="18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25:J25"/>
    <mergeCell ref="A29:J29"/>
    <mergeCell ref="B3:B4"/>
    <mergeCell ref="A5:J5"/>
    <mergeCell ref="A8:J8"/>
    <mergeCell ref="A13:J13"/>
    <mergeCell ref="A17:J17"/>
    <mergeCell ref="A21:J21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Жим лежа без экипировки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2021-06-14T13:20:34Z</dcterms:modified>
</cp:coreProperties>
</file>