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B7D1672F-6875-CD4B-83F4-BC21689A023B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ПЛ без экипировки" sheetId="6" r:id="rId1"/>
    <sheet name="ПЛ в бинтах" sheetId="5" r:id="rId2"/>
    <sheet name="Жим лежа без экип" sheetId="7" r:id="rId3"/>
    <sheet name="Тяга без экипировки" sheetId="8" r:id="rId4"/>
  </sheets>
  <definedNames>
    <definedName name="_FilterDatabase" localSheetId="1" hidden="1">'ПЛ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8" l="1"/>
  <c r="K17" i="8"/>
  <c r="L14" i="8"/>
  <c r="K14" i="8"/>
  <c r="L13" i="8"/>
  <c r="K13" i="8"/>
  <c r="L12" i="8"/>
  <c r="K12" i="8"/>
  <c r="L9" i="8"/>
  <c r="K9" i="8"/>
  <c r="L6" i="8"/>
  <c r="K6" i="8"/>
  <c r="L25" i="7"/>
  <c r="K25" i="7"/>
  <c r="L24" i="7"/>
  <c r="K24" i="7"/>
  <c r="L21" i="7"/>
  <c r="K21" i="7"/>
  <c r="L20" i="7"/>
  <c r="K20" i="7"/>
  <c r="L17" i="7"/>
  <c r="K17" i="7"/>
  <c r="L16" i="7"/>
  <c r="K16" i="7"/>
  <c r="L15" i="7"/>
  <c r="K15" i="7"/>
  <c r="L12" i="7"/>
  <c r="K12" i="7"/>
  <c r="L9" i="7"/>
  <c r="K9" i="7"/>
  <c r="L6" i="7"/>
  <c r="K6" i="7"/>
  <c r="T13" i="6"/>
  <c r="S13" i="6"/>
  <c r="T12" i="6"/>
  <c r="S12" i="6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<sst xmlns="http://schemas.openxmlformats.org/spreadsheetml/2006/main" count="312" uniqueCount="142">
  <si>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</si>
  <si>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</si>
  <si>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</si>
  <si>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</si>
  <si>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</si>
  <si>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</si>
  <si>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Собственный 
Вес</t>
  </si>
  <si>
    <t>Город/Область</t>
  </si>
  <si>
    <t>Приседание</t>
  </si>
  <si>
    <t>Жим лёжа</t>
  </si>
  <si>
    <t>Становая тяга</t>
  </si>
  <si>
    <t>ВЕСОВАЯ КАТЕГОРИЯ   82.5</t>
  </si>
  <si>
    <t>Киреев Кирилл</t>
  </si>
  <si>
    <t>Юниоры (20.08.2000)/20</t>
  </si>
  <si>
    <t>78,50</t>
  </si>
  <si>
    <t xml:space="preserve">Кузнецк/Пензенская область </t>
  </si>
  <si>
    <t>150,0</t>
  </si>
  <si>
    <t>160,0</t>
  </si>
  <si>
    <t>162,5</t>
  </si>
  <si>
    <t>90,0</t>
  </si>
  <si>
    <t>95,0</t>
  </si>
  <si>
    <t>100,0</t>
  </si>
  <si>
    <t>155,0</t>
  </si>
  <si>
    <t>170,0</t>
  </si>
  <si>
    <t>1</t>
  </si>
  <si>
    <t/>
  </si>
  <si>
    <t>ВЕСОВАЯ КАТЕГОРИЯ   67.5</t>
  </si>
  <si>
    <t>Осипов Максим</t>
  </si>
  <si>
    <t>Юноши 14-16 (22.10.2003)/16</t>
  </si>
  <si>
    <t>65,20</t>
  </si>
  <si>
    <t>55,0</t>
  </si>
  <si>
    <t>60,0</t>
  </si>
  <si>
    <t>45,0</t>
  </si>
  <si>
    <t>50,0</t>
  </si>
  <si>
    <t>70,0</t>
  </si>
  <si>
    <t>80,0</t>
  </si>
  <si>
    <t>ВЕСОВАЯ КАТЕГОРИЯ   75</t>
  </si>
  <si>
    <t>Романов Илья</t>
  </si>
  <si>
    <t>Юноши 17-19 (23.06.2002)/18</t>
  </si>
  <si>
    <t>69,30</t>
  </si>
  <si>
    <t>110,0</t>
  </si>
  <si>
    <t>120,0</t>
  </si>
  <si>
    <t>105,0</t>
  </si>
  <si>
    <t>115,0</t>
  </si>
  <si>
    <t>130,0</t>
  </si>
  <si>
    <t>ВЕСОВАЯ КАТЕГОРИЯ   100</t>
  </si>
  <si>
    <t>Конюхов Алексей</t>
  </si>
  <si>
    <t>Юниоры (04.06.1997)/23</t>
  </si>
  <si>
    <t>92,20</t>
  </si>
  <si>
    <t xml:space="preserve">Пенза/Пензенская область </t>
  </si>
  <si>
    <t>165,0</t>
  </si>
  <si>
    <t>175,0</t>
  </si>
  <si>
    <t>125,0</t>
  </si>
  <si>
    <t>205,0</t>
  </si>
  <si>
    <t>215,0</t>
  </si>
  <si>
    <t>220,0</t>
  </si>
  <si>
    <t>Романов Михаил</t>
  </si>
  <si>
    <t>Открытая (11.11.1991)/28</t>
  </si>
  <si>
    <t>99,90</t>
  </si>
  <si>
    <t>230,0</t>
  </si>
  <si>
    <t>250,0</t>
  </si>
  <si>
    <t>270,0</t>
  </si>
  <si>
    <t>240,0</t>
  </si>
  <si>
    <t>255,0</t>
  </si>
  <si>
    <t>260,0</t>
  </si>
  <si>
    <t>195,0</t>
  </si>
  <si>
    <t>ВЕСОВАЯ КАТЕГОРИЯ   60</t>
  </si>
  <si>
    <t>Мишина Оксана</t>
  </si>
  <si>
    <t>Девушки 14-16 (03.12.2004)/15</t>
  </si>
  <si>
    <t>59,30</t>
  </si>
  <si>
    <t xml:space="preserve">Ульяновск/Ульяновская область </t>
  </si>
  <si>
    <t>47,5</t>
  </si>
  <si>
    <t>57,5</t>
  </si>
  <si>
    <t>ВЕСОВАЯ КАТЕГОРИЯ   52</t>
  </si>
  <si>
    <t>Кирпичев Александр</t>
  </si>
  <si>
    <t>Юноши 14-16 (02.10.2011)/8</t>
  </si>
  <si>
    <t>33,80</t>
  </si>
  <si>
    <t>20,0</t>
  </si>
  <si>
    <t>22,5</t>
  </si>
  <si>
    <t>25,0</t>
  </si>
  <si>
    <t>Даудрих Алексей</t>
  </si>
  <si>
    <t>Юниоры (23.12.1997)/22</t>
  </si>
  <si>
    <t>80,80</t>
  </si>
  <si>
    <t>ВЕСОВАЯ КАТЕГОРИЯ   90</t>
  </si>
  <si>
    <t>Шурупов Антон</t>
  </si>
  <si>
    <t>Юниоры (23.01.1998)/22</t>
  </si>
  <si>
    <t>88,00</t>
  </si>
  <si>
    <t>Ильичев Денис</t>
  </si>
  <si>
    <t>Открытая (01.12.1987)/32</t>
  </si>
  <si>
    <t>86,70</t>
  </si>
  <si>
    <t>180,0</t>
  </si>
  <si>
    <t>185,0</t>
  </si>
  <si>
    <t>Карбушев Андрей</t>
  </si>
  <si>
    <t>Открытая (26.05.1984)/36</t>
  </si>
  <si>
    <t>89,80</t>
  </si>
  <si>
    <t>177,5</t>
  </si>
  <si>
    <t>182,5</t>
  </si>
  <si>
    <t>Сайфулин Илгиз</t>
  </si>
  <si>
    <t>Открытая (18.07.1995)/25</t>
  </si>
  <si>
    <t>91,70</t>
  </si>
  <si>
    <t>147,5</t>
  </si>
  <si>
    <t>152,5</t>
  </si>
  <si>
    <t>Лапшин Антон</t>
  </si>
  <si>
    <t>Мастера 40-49 (19.03.1980)/40</t>
  </si>
  <si>
    <t>93,70</t>
  </si>
  <si>
    <t>ВЕСОВАЯ КАТЕГОРИЯ   125</t>
  </si>
  <si>
    <t>Пургаев Дмитрий</t>
  </si>
  <si>
    <t>Открытая (10.11.1983)/36</t>
  </si>
  <si>
    <t>115,00</t>
  </si>
  <si>
    <t>200,0</t>
  </si>
  <si>
    <t>207,5</t>
  </si>
  <si>
    <t>212,5</t>
  </si>
  <si>
    <t>Бабушкин Владимир</t>
  </si>
  <si>
    <t>Открытая (25.09.1982)/37</t>
  </si>
  <si>
    <t>123,30</t>
  </si>
  <si>
    <t>190,0</t>
  </si>
  <si>
    <t>Результат</t>
  </si>
  <si>
    <t>2</t>
  </si>
  <si>
    <t>Долиновский Виктор</t>
  </si>
  <si>
    <t>Мастера 50-59 (10.08.1962)/58</t>
  </si>
  <si>
    <t>76,10</t>
  </si>
  <si>
    <t>280,0</t>
  </si>
  <si>
    <t>Чугунов Максим</t>
  </si>
  <si>
    <t>Юноши 17-19 (06.09.2002)/18</t>
  </si>
  <si>
    <t>97,40</t>
  </si>
  <si>
    <t xml:space="preserve">Каменка/Пензенская область </t>
  </si>
  <si>
    <t>210,0</t>
  </si>
  <si>
    <t>285,0</t>
  </si>
  <si>
    <t>300,0</t>
  </si>
  <si>
    <t>Открытый Чемпионат Кузнецка "Dynamite open II"
WRPF любители Пауэрлифтинг без экипировки
Кузнецк/Пензенская область, 6 сентября 2020 года</t>
  </si>
  <si>
    <t>Открытый Чемпионат Кузнецка "Dynamite open II"
WRPF любители Пауэрлифтинг классический в бинтах
Кузнецк/Пензенская область, 6 сентября 2020 года</t>
  </si>
  <si>
    <t>Открытый Чемпионат Кузнецка "Dynamite open II"
WRPF любители Жим лежа без экипировки
Кузнецк/Пензенская область, 6 сентября 2020 года</t>
  </si>
  <si>
    <t>Открытый Чемпионат Кузнецка "Dynamite open II"
WRPF любители Становая тяга без экипировки
Кузнецк/Пензенская область, 6 сентября 2020 года</t>
  </si>
  <si>
    <t>№</t>
  </si>
  <si>
    <t>Возрастная группа</t>
  </si>
  <si>
    <t>T1</t>
  </si>
  <si>
    <t>T2</t>
  </si>
  <si>
    <t>J</t>
  </si>
  <si>
    <t>O</t>
  </si>
  <si>
    <t xml:space="preserve">
Дата рождения/Возраст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</si>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</sst>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2"/>
  <sheetViews>
    <sheetView tabSelected="1"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16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bestFit="1" customWidth="1"/>
    <col min="10" max="10" width="4.83203125" style="6" bestFit="1" customWidth="1"/>
    <col min="11" max="13" width="5.5" style="6" bestFit="1" customWidth="1"/>
    <col min="14" max="14" width="4.83203125" style="6" bestFit="1" customWidth="1"/>
    <col min="15" max="17" width="5.5" style="6" bestFit="1" customWidth="1"/>
    <col min="18" max="18" width="4.83203125" style="6" bestFit="1" customWidth="1"/>
    <col min="19" max="19" width="7.83203125" style="6" bestFit="1" customWidth="1"/>
    <col min="20" max="20" width="8.5" style="6" bestFit="1" customWidth="1"/>
    <col min="21" max="21" width="18" style="5" customWidth="1"/>
    <col min="22" max="16384" width="9.1640625" style="3"/>
  </cols>
  <sheetData>
    <row r="1" spans="1:21" s="2" customFormat="1" ht="29" customHeight="1">
      <c r="A1" s="38" t="s">
        <v>129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133</v>
      </c>
      <c r="B3" s="36" t="s">
        <v>0</v>
      </c>
      <c r="C3" s="47" t="s">
        <v>5</v>
      </c>
      <c r="D3" s="47" t="s">
        <v>6</v>
      </c>
      <c r="E3" s="49" t="s">
        <v>134</v>
      </c>
      <c r="F3" s="49" t="s">
        <v>7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10</v>
      </c>
      <c r="P3" s="49"/>
      <c r="Q3" s="49"/>
      <c r="R3" s="49"/>
      <c r="S3" s="49" t="s">
        <v>1</v>
      </c>
      <c r="T3" s="49" t="s">
        <v>3</v>
      </c>
      <c r="U3" s="50" t="s">
        <v>2</v>
      </c>
    </row>
    <row r="4" spans="1:21" s="1" customFormat="1" ht="21" customHeight="1" thickBot="1">
      <c r="A4" s="46"/>
      <c r="B4" s="37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1"/>
    </row>
    <row r="5" spans="1:21" ht="16">
      <c r="A5" s="52" t="s">
        <v>26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10" t="s">
        <v>24</v>
      </c>
      <c r="B6" s="7" t="s">
        <v>27</v>
      </c>
      <c r="C6" s="7" t="s">
        <v>28</v>
      </c>
      <c r="D6" s="7" t="s">
        <v>29</v>
      </c>
      <c r="E6" s="7" t="s">
        <v>135</v>
      </c>
      <c r="F6" s="7" t="s">
        <v>15</v>
      </c>
      <c r="G6" s="9" t="s">
        <v>30</v>
      </c>
      <c r="H6" s="8" t="s">
        <v>30</v>
      </c>
      <c r="I6" s="8" t="s">
        <v>31</v>
      </c>
      <c r="J6" s="10"/>
      <c r="K6" s="8" t="s">
        <v>32</v>
      </c>
      <c r="L6" s="8" t="s">
        <v>33</v>
      </c>
      <c r="M6" s="8" t="s">
        <v>30</v>
      </c>
      <c r="N6" s="10"/>
      <c r="O6" s="8" t="s">
        <v>31</v>
      </c>
      <c r="P6" s="8" t="s">
        <v>34</v>
      </c>
      <c r="Q6" s="8" t="s">
        <v>35</v>
      </c>
      <c r="R6" s="10"/>
      <c r="S6" s="10" t="str">
        <f>"195,0"</f>
        <v>195,0</v>
      </c>
      <c r="T6" s="10" t="str">
        <f>"154,6740"</f>
        <v>154,6740</v>
      </c>
      <c r="U6" s="7"/>
    </row>
    <row r="7" spans="1:21">
      <c r="B7" s="5" t="s">
        <v>25</v>
      </c>
    </row>
    <row r="8" spans="1:21" ht="16">
      <c r="A8" s="34" t="s">
        <v>36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>
      <c r="A9" s="10" t="s">
        <v>24</v>
      </c>
      <c r="B9" s="7" t="s">
        <v>37</v>
      </c>
      <c r="C9" s="7" t="s">
        <v>38</v>
      </c>
      <c r="D9" s="7" t="s">
        <v>39</v>
      </c>
      <c r="E9" s="7" t="s">
        <v>136</v>
      </c>
      <c r="F9" s="7" t="s">
        <v>15</v>
      </c>
      <c r="G9" s="8" t="s">
        <v>20</v>
      </c>
      <c r="H9" s="8" t="s">
        <v>40</v>
      </c>
      <c r="I9" s="8" t="s">
        <v>41</v>
      </c>
      <c r="J9" s="10"/>
      <c r="K9" s="8" t="s">
        <v>20</v>
      </c>
      <c r="L9" s="9" t="s">
        <v>42</v>
      </c>
      <c r="M9" s="9" t="s">
        <v>42</v>
      </c>
      <c r="N9" s="10"/>
      <c r="O9" s="8" t="s">
        <v>42</v>
      </c>
      <c r="P9" s="8" t="s">
        <v>43</v>
      </c>
      <c r="Q9" s="8" t="s">
        <v>44</v>
      </c>
      <c r="R9" s="10"/>
      <c r="S9" s="10" t="str">
        <f>"345,0"</f>
        <v>345,0</v>
      </c>
      <c r="T9" s="10" t="str">
        <f>"260,5440"</f>
        <v>260,5440</v>
      </c>
      <c r="U9" s="7"/>
    </row>
    <row r="10" spans="1:21">
      <c r="B10" s="5" t="s">
        <v>25</v>
      </c>
    </row>
    <row r="11" spans="1:21" ht="16">
      <c r="A11" s="34" t="s">
        <v>45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1">
      <c r="A12" s="13" t="s">
        <v>24</v>
      </c>
      <c r="B12" s="11" t="s">
        <v>46</v>
      </c>
      <c r="C12" s="11" t="s">
        <v>47</v>
      </c>
      <c r="D12" s="11" t="s">
        <v>48</v>
      </c>
      <c r="E12" s="11" t="s">
        <v>137</v>
      </c>
      <c r="F12" s="11" t="s">
        <v>49</v>
      </c>
      <c r="G12" s="12" t="s">
        <v>22</v>
      </c>
      <c r="H12" s="12" t="s">
        <v>50</v>
      </c>
      <c r="I12" s="12" t="s">
        <v>51</v>
      </c>
      <c r="J12" s="13"/>
      <c r="K12" s="12" t="s">
        <v>43</v>
      </c>
      <c r="L12" s="12" t="s">
        <v>41</v>
      </c>
      <c r="M12" s="12" t="s">
        <v>52</v>
      </c>
      <c r="N12" s="13"/>
      <c r="O12" s="12" t="s">
        <v>53</v>
      </c>
      <c r="P12" s="12" t="s">
        <v>54</v>
      </c>
      <c r="Q12" s="12" t="s">
        <v>55</v>
      </c>
      <c r="R12" s="13"/>
      <c r="S12" s="13" t="str">
        <f>"520,0"</f>
        <v>520,0</v>
      </c>
      <c r="T12" s="13" t="str">
        <f>"328,0160"</f>
        <v>328,0160</v>
      </c>
      <c r="U12" s="11"/>
    </row>
    <row r="13" spans="1:21">
      <c r="A13" s="16" t="s">
        <v>24</v>
      </c>
      <c r="B13" s="14" t="s">
        <v>56</v>
      </c>
      <c r="C13" s="14" t="s">
        <v>57</v>
      </c>
      <c r="D13" s="14" t="s">
        <v>58</v>
      </c>
      <c r="E13" s="14" t="s">
        <v>138</v>
      </c>
      <c r="F13" s="14" t="s">
        <v>15</v>
      </c>
      <c r="G13" s="15" t="s">
        <v>59</v>
      </c>
      <c r="H13" s="15" t="s">
        <v>60</v>
      </c>
      <c r="I13" s="15" t="s">
        <v>61</v>
      </c>
      <c r="J13" s="16"/>
      <c r="K13" s="15" t="s">
        <v>16</v>
      </c>
      <c r="L13" s="15" t="s">
        <v>22</v>
      </c>
      <c r="M13" s="15" t="s">
        <v>17</v>
      </c>
      <c r="N13" s="16"/>
      <c r="O13" s="15" t="s">
        <v>62</v>
      </c>
      <c r="P13" s="15" t="s">
        <v>63</v>
      </c>
      <c r="Q13" s="15" t="s">
        <v>64</v>
      </c>
      <c r="R13" s="16"/>
      <c r="S13" s="16" t="str">
        <f>"690,0"</f>
        <v>690,0</v>
      </c>
      <c r="T13" s="16" t="str">
        <f>"420,0720"</f>
        <v>420,0720</v>
      </c>
      <c r="U13" s="14"/>
    </row>
    <row r="14" spans="1:21">
      <c r="B14" s="5" t="s">
        <v>25</v>
      </c>
    </row>
    <row r="15" spans="1:21">
      <c r="B15" s="5" t="s">
        <v>25</v>
      </c>
    </row>
    <row r="16" spans="1:21">
      <c r="B16" s="5" t="s">
        <v>25</v>
      </c>
    </row>
    <row r="17" spans="2:2">
      <c r="B17" s="5" t="s">
        <v>25</v>
      </c>
    </row>
    <row r="18" spans="2:2">
      <c r="B18" s="5" t="s">
        <v>25</v>
      </c>
    </row>
    <row r="19" spans="2:2">
      <c r="B19" s="5" t="s">
        <v>25</v>
      </c>
    </row>
    <row r="20" spans="2:2">
      <c r="B20" s="5" t="s">
        <v>25</v>
      </c>
    </row>
    <row r="21" spans="2:2">
      <c r="B21" s="5" t="s">
        <v>25</v>
      </c>
    </row>
    <row r="22" spans="2:2">
      <c r="B22" s="5" t="s">
        <v>25</v>
      </c>
    </row>
  </sheetData>
  <mergeCells count="16">
    <mergeCell ref="A8:T8"/>
    <mergeCell ref="A11:T11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5">
    <pageSetUpPr fitToPage="1"/>
  </sheetPr>
  <dimension ref="A1:U8"/>
  <sheetViews>
    <sheetView zoomScaleNormal="100"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18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bestFit="1" customWidth="1"/>
    <col min="10" max="10" width="4.83203125" style="6" bestFit="1" customWidth="1"/>
    <col min="11" max="12" width="4.5" style="6" bestFit="1" customWidth="1"/>
    <col min="13" max="13" width="5.5" style="6" bestFit="1" customWidth="1"/>
    <col min="14" max="14" width="4.83203125" style="6" bestFit="1" customWidth="1"/>
    <col min="15" max="17" width="5.5" style="6" bestFit="1" customWidth="1"/>
    <col min="18" max="18" width="4.83203125" style="6" bestFit="1" customWidth="1"/>
    <col min="19" max="19" width="7.83203125" style="6" bestFit="1" customWidth="1"/>
    <col min="20" max="20" width="8.5" style="6" bestFit="1" customWidth="1"/>
    <col min="21" max="21" width="22.1640625" style="5" customWidth="1"/>
    <col min="22" max="16384" width="9.1640625" style="3"/>
  </cols>
  <sheetData>
    <row r="1" spans="1:21" s="2" customFormat="1" ht="29" customHeight="1">
      <c r="A1" s="38" t="s">
        <v>130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133</v>
      </c>
      <c r="B3" s="36" t="s">
        <v>0</v>
      </c>
      <c r="C3" s="47" t="s">
        <v>139</v>
      </c>
      <c r="D3" s="47" t="s">
        <v>6</v>
      </c>
      <c r="E3" s="49" t="s">
        <v>134</v>
      </c>
      <c r="F3" s="49" t="s">
        <v>7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10</v>
      </c>
      <c r="P3" s="49"/>
      <c r="Q3" s="49"/>
      <c r="R3" s="49"/>
      <c r="S3" s="49" t="s">
        <v>1</v>
      </c>
      <c r="T3" s="49" t="s">
        <v>3</v>
      </c>
      <c r="U3" s="50" t="s">
        <v>2</v>
      </c>
    </row>
    <row r="4" spans="1:21" s="1" customFormat="1" ht="21" customHeight="1" thickBot="1">
      <c r="A4" s="46"/>
      <c r="B4" s="37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1"/>
    </row>
    <row r="5" spans="1:21" ht="16">
      <c r="A5" s="52" t="s">
        <v>11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10" t="s">
        <v>24</v>
      </c>
      <c r="B6" s="7" t="s">
        <v>12</v>
      </c>
      <c r="C6" s="7" t="s">
        <v>13</v>
      </c>
      <c r="D6" s="7" t="s">
        <v>14</v>
      </c>
      <c r="E6" s="7" t="s">
        <v>137</v>
      </c>
      <c r="F6" s="7" t="s">
        <v>15</v>
      </c>
      <c r="G6" s="8" t="s">
        <v>16</v>
      </c>
      <c r="H6" s="9" t="s">
        <v>17</v>
      </c>
      <c r="I6" s="8" t="s">
        <v>18</v>
      </c>
      <c r="J6" s="10"/>
      <c r="K6" s="8" t="s">
        <v>19</v>
      </c>
      <c r="L6" s="8" t="s">
        <v>20</v>
      </c>
      <c r="M6" s="8" t="s">
        <v>21</v>
      </c>
      <c r="N6" s="10"/>
      <c r="O6" s="8" t="s">
        <v>22</v>
      </c>
      <c r="P6" s="8" t="s">
        <v>17</v>
      </c>
      <c r="Q6" s="8" t="s">
        <v>23</v>
      </c>
      <c r="R6" s="10"/>
      <c r="S6" s="10" t="str">
        <f>"432,5"</f>
        <v>432,5</v>
      </c>
      <c r="T6" s="10" t="str">
        <f>"298,8575"</f>
        <v>298,8575</v>
      </c>
      <c r="U6" s="7"/>
    </row>
    <row r="7" spans="1:21">
      <c r="B7" s="5" t="s">
        <v>25</v>
      </c>
    </row>
    <row r="8" spans="1:21">
      <c r="B8" s="5" t="s">
        <v>25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T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9"/>
  <sheetViews>
    <sheetView workbookViewId="0">
      <selection activeCell="A27" sqref="A27:XFD40"/>
    </sheetView>
  </sheetViews>
  <sheetFormatPr baseColWidth="10" defaultColWidth="9.1640625" defaultRowHeight="13"/>
  <cols>
    <col min="1" max="1" width="7.5" style="6" bestFit="1" customWidth="1"/>
    <col min="2" max="2" width="19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bestFit="1" customWidth="1"/>
    <col min="10" max="10" width="4.83203125" style="6" bestFit="1" customWidth="1"/>
    <col min="11" max="11" width="11.3320312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8" t="s">
        <v>131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133</v>
      </c>
      <c r="B3" s="36" t="s">
        <v>0</v>
      </c>
      <c r="C3" s="47" t="s">
        <v>139</v>
      </c>
      <c r="D3" s="47" t="s">
        <v>6</v>
      </c>
      <c r="E3" s="49" t="s">
        <v>134</v>
      </c>
      <c r="F3" s="49" t="s">
        <v>7</v>
      </c>
      <c r="G3" s="49" t="s">
        <v>9</v>
      </c>
      <c r="H3" s="49"/>
      <c r="I3" s="49"/>
      <c r="J3" s="49"/>
      <c r="K3" s="49" t="s">
        <v>116</v>
      </c>
      <c r="L3" s="49" t="s">
        <v>3</v>
      </c>
      <c r="M3" s="50" t="s">
        <v>2</v>
      </c>
    </row>
    <row r="4" spans="1:13" s="1" customFormat="1" ht="21" customHeight="1" thickBot="1">
      <c r="A4" s="46"/>
      <c r="B4" s="37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1"/>
    </row>
    <row r="5" spans="1:13" ht="16">
      <c r="A5" s="52" t="s">
        <v>66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10" t="s">
        <v>24</v>
      </c>
      <c r="B6" s="7" t="s">
        <v>67</v>
      </c>
      <c r="C6" s="7" t="s">
        <v>68</v>
      </c>
      <c r="D6" s="7" t="s">
        <v>69</v>
      </c>
      <c r="E6" s="7" t="s">
        <v>135</v>
      </c>
      <c r="F6" s="7" t="s">
        <v>70</v>
      </c>
      <c r="G6" s="8" t="s">
        <v>71</v>
      </c>
      <c r="H6" s="8" t="s">
        <v>33</v>
      </c>
      <c r="I6" s="8" t="s">
        <v>72</v>
      </c>
      <c r="J6" s="10"/>
      <c r="K6" s="10" t="str">
        <f>"57,5"</f>
        <v>57,5</v>
      </c>
      <c r="L6" s="10" t="str">
        <f>"64,6933"</f>
        <v>64,6933</v>
      </c>
      <c r="M6" s="7"/>
    </row>
    <row r="7" spans="1:13">
      <c r="B7" s="5" t="s">
        <v>25</v>
      </c>
    </row>
    <row r="8" spans="1:13" ht="16">
      <c r="A8" s="34" t="s">
        <v>73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>
      <c r="A9" s="10" t="s">
        <v>24</v>
      </c>
      <c r="B9" s="7" t="s">
        <v>74</v>
      </c>
      <c r="C9" s="7" t="s">
        <v>75</v>
      </c>
      <c r="D9" s="7" t="s">
        <v>76</v>
      </c>
      <c r="E9" s="7" t="s">
        <v>135</v>
      </c>
      <c r="F9" s="7" t="s">
        <v>70</v>
      </c>
      <c r="G9" s="8" t="s">
        <v>77</v>
      </c>
      <c r="H9" s="8" t="s">
        <v>78</v>
      </c>
      <c r="I9" s="9" t="s">
        <v>79</v>
      </c>
      <c r="J9" s="10"/>
      <c r="K9" s="10" t="str">
        <f>"22,5"</f>
        <v>22,5</v>
      </c>
      <c r="L9" s="10" t="str">
        <f>"30,0465"</f>
        <v>30,0465</v>
      </c>
      <c r="M9" s="7"/>
    </row>
    <row r="10" spans="1:13">
      <c r="B10" s="5" t="s">
        <v>25</v>
      </c>
    </row>
    <row r="11" spans="1:13" ht="16">
      <c r="A11" s="34" t="s">
        <v>11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3">
      <c r="A12" s="10" t="s">
        <v>24</v>
      </c>
      <c r="B12" s="7" t="s">
        <v>80</v>
      </c>
      <c r="C12" s="7" t="s">
        <v>81</v>
      </c>
      <c r="D12" s="7" t="s">
        <v>82</v>
      </c>
      <c r="E12" s="7" t="s">
        <v>137</v>
      </c>
      <c r="F12" s="7" t="s">
        <v>49</v>
      </c>
      <c r="G12" s="8" t="s">
        <v>40</v>
      </c>
      <c r="H12" s="9" t="s">
        <v>41</v>
      </c>
      <c r="I12" s="8" t="s">
        <v>41</v>
      </c>
      <c r="J12" s="10"/>
      <c r="K12" s="10" t="str">
        <f>"120,0"</f>
        <v>120,0</v>
      </c>
      <c r="L12" s="10" t="str">
        <f>"81,4200"</f>
        <v>81,4200</v>
      </c>
      <c r="M12" s="7"/>
    </row>
    <row r="13" spans="1:13">
      <c r="B13" s="5" t="s">
        <v>25</v>
      </c>
    </row>
    <row r="14" spans="1:13" ht="16">
      <c r="A14" s="34" t="s">
        <v>83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3">
      <c r="A15" s="13" t="s">
        <v>24</v>
      </c>
      <c r="B15" s="11" t="s">
        <v>84</v>
      </c>
      <c r="C15" s="11" t="s">
        <v>85</v>
      </c>
      <c r="D15" s="11" t="s">
        <v>86</v>
      </c>
      <c r="E15" s="11" t="s">
        <v>137</v>
      </c>
      <c r="F15" s="11" t="s">
        <v>49</v>
      </c>
      <c r="G15" s="12" t="s">
        <v>16</v>
      </c>
      <c r="H15" s="12" t="s">
        <v>17</v>
      </c>
      <c r="I15" s="12" t="s">
        <v>50</v>
      </c>
      <c r="J15" s="13"/>
      <c r="K15" s="13" t="str">
        <f>"165,0"</f>
        <v>165,0</v>
      </c>
      <c r="L15" s="13" t="str">
        <f>"106,5735"</f>
        <v>106,5735</v>
      </c>
      <c r="M15" s="11"/>
    </row>
    <row r="16" spans="1:13">
      <c r="A16" s="19" t="s">
        <v>24</v>
      </c>
      <c r="B16" s="17" t="s">
        <v>87</v>
      </c>
      <c r="C16" s="17" t="s">
        <v>88</v>
      </c>
      <c r="D16" s="17" t="s">
        <v>89</v>
      </c>
      <c r="E16" s="17" t="s">
        <v>138</v>
      </c>
      <c r="F16" s="17" t="s">
        <v>15</v>
      </c>
      <c r="G16" s="18" t="s">
        <v>23</v>
      </c>
      <c r="H16" s="18" t="s">
        <v>90</v>
      </c>
      <c r="I16" s="18" t="s">
        <v>91</v>
      </c>
      <c r="J16" s="19"/>
      <c r="K16" s="19" t="str">
        <f>"185,0"</f>
        <v>185,0</v>
      </c>
      <c r="L16" s="19" t="str">
        <f>"120,4535"</f>
        <v>120,4535</v>
      </c>
      <c r="M16" s="17"/>
    </row>
    <row r="17" spans="1:13">
      <c r="A17" s="16" t="s">
        <v>117</v>
      </c>
      <c r="B17" s="14" t="s">
        <v>92</v>
      </c>
      <c r="C17" s="14" t="s">
        <v>93</v>
      </c>
      <c r="D17" s="14" t="s">
        <v>94</v>
      </c>
      <c r="E17" s="14" t="s">
        <v>138</v>
      </c>
      <c r="F17" s="14" t="s">
        <v>49</v>
      </c>
      <c r="G17" s="15" t="s">
        <v>23</v>
      </c>
      <c r="H17" s="15" t="s">
        <v>95</v>
      </c>
      <c r="I17" s="15" t="s">
        <v>96</v>
      </c>
      <c r="J17" s="16"/>
      <c r="K17" s="16" t="str">
        <f>"182,5"</f>
        <v>182,5</v>
      </c>
      <c r="L17" s="16" t="str">
        <f>"116,6358"</f>
        <v>116,6358</v>
      </c>
      <c r="M17" s="14"/>
    </row>
    <row r="18" spans="1:13">
      <c r="B18" s="5" t="s">
        <v>25</v>
      </c>
    </row>
    <row r="19" spans="1:13" ht="16">
      <c r="A19" s="34" t="s">
        <v>45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3">
      <c r="A20" s="13" t="s">
        <v>24</v>
      </c>
      <c r="B20" s="11" t="s">
        <v>97</v>
      </c>
      <c r="C20" s="11" t="s">
        <v>98</v>
      </c>
      <c r="D20" s="11" t="s">
        <v>99</v>
      </c>
      <c r="E20" s="11" t="s">
        <v>138</v>
      </c>
      <c r="F20" s="11" t="s">
        <v>15</v>
      </c>
      <c r="G20" s="20" t="s">
        <v>100</v>
      </c>
      <c r="H20" s="12" t="s">
        <v>100</v>
      </c>
      <c r="I20" s="20" t="s">
        <v>101</v>
      </c>
      <c r="J20" s="13"/>
      <c r="K20" s="13" t="str">
        <f>"147,5"</f>
        <v>147,5</v>
      </c>
      <c r="L20" s="13" t="str">
        <f>"93,2937"</f>
        <v>93,2937</v>
      </c>
      <c r="M20" s="11"/>
    </row>
    <row r="21" spans="1:13">
      <c r="A21" s="16" t="s">
        <v>24</v>
      </c>
      <c r="B21" s="14" t="s">
        <v>102</v>
      </c>
      <c r="C21" s="14" t="s">
        <v>103</v>
      </c>
      <c r="D21" s="14" t="s">
        <v>104</v>
      </c>
      <c r="E21" s="14" t="s">
        <v>140</v>
      </c>
      <c r="F21" s="14" t="s">
        <v>15</v>
      </c>
      <c r="G21" s="21" t="s">
        <v>16</v>
      </c>
      <c r="H21" s="15" t="s">
        <v>16</v>
      </c>
      <c r="I21" s="15" t="s">
        <v>101</v>
      </c>
      <c r="J21" s="16"/>
      <c r="K21" s="16" t="str">
        <f>"152,5"</f>
        <v>152,5</v>
      </c>
      <c r="L21" s="16" t="str">
        <f>"95,4650"</f>
        <v>95,4650</v>
      </c>
      <c r="M21" s="14"/>
    </row>
    <row r="22" spans="1:13">
      <c r="B22" s="5" t="s">
        <v>25</v>
      </c>
    </row>
    <row r="23" spans="1:13" ht="16">
      <c r="A23" s="34" t="s">
        <v>105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3">
      <c r="A24" s="13" t="s">
        <v>24</v>
      </c>
      <c r="B24" s="11" t="s">
        <v>106</v>
      </c>
      <c r="C24" s="11" t="s">
        <v>107</v>
      </c>
      <c r="D24" s="11" t="s">
        <v>108</v>
      </c>
      <c r="E24" s="11" t="s">
        <v>138</v>
      </c>
      <c r="F24" s="11" t="s">
        <v>15</v>
      </c>
      <c r="G24" s="12" t="s">
        <v>109</v>
      </c>
      <c r="H24" s="12" t="s">
        <v>110</v>
      </c>
      <c r="I24" s="20" t="s">
        <v>111</v>
      </c>
      <c r="J24" s="13"/>
      <c r="K24" s="13" t="str">
        <f>"207,5"</f>
        <v>207,5</v>
      </c>
      <c r="L24" s="13" t="str">
        <f>"120,5782"</f>
        <v>120,5782</v>
      </c>
      <c r="M24" s="11"/>
    </row>
    <row r="25" spans="1:13">
      <c r="A25" s="16" t="s">
        <v>117</v>
      </c>
      <c r="B25" s="14" t="s">
        <v>112</v>
      </c>
      <c r="C25" s="14" t="s">
        <v>113</v>
      </c>
      <c r="D25" s="14" t="s">
        <v>114</v>
      </c>
      <c r="E25" s="14" t="s">
        <v>138</v>
      </c>
      <c r="F25" s="14" t="s">
        <v>49</v>
      </c>
      <c r="G25" s="15" t="s">
        <v>115</v>
      </c>
      <c r="H25" s="15" t="s">
        <v>109</v>
      </c>
      <c r="I25" s="21" t="s">
        <v>110</v>
      </c>
      <c r="J25" s="16"/>
      <c r="K25" s="16" t="str">
        <f>"200,0"</f>
        <v>200,0</v>
      </c>
      <c r="L25" s="16" t="str">
        <f>"114,3000"</f>
        <v>114,3000</v>
      </c>
      <c r="M25" s="14"/>
    </row>
    <row r="26" spans="1:13">
      <c r="B26" s="5" t="s">
        <v>25</v>
      </c>
    </row>
    <row r="27" spans="1:13">
      <c r="F27" s="3"/>
      <c r="G27" s="3"/>
      <c r="H27" s="3"/>
      <c r="I27" s="3"/>
      <c r="J27" s="3"/>
    </row>
    <row r="28" spans="1:13">
      <c r="F28" s="3"/>
      <c r="G28" s="3"/>
      <c r="H28" s="3"/>
      <c r="I28" s="3"/>
      <c r="J28" s="3"/>
    </row>
    <row r="29" spans="1:13">
      <c r="F29" s="3"/>
      <c r="G29" s="3"/>
      <c r="H29" s="3"/>
      <c r="I29" s="3"/>
      <c r="J29" s="3"/>
    </row>
  </sheetData>
  <mergeCells count="17">
    <mergeCell ref="M3:M4"/>
    <mergeCell ref="A5:L5"/>
    <mergeCell ref="A8:L8"/>
    <mergeCell ref="A11:L11"/>
    <mergeCell ref="A1:M2"/>
    <mergeCell ref="A3:A4"/>
    <mergeCell ref="C3:C4"/>
    <mergeCell ref="D3:D4"/>
    <mergeCell ref="E3:E4"/>
    <mergeCell ref="F3:F4"/>
    <mergeCell ref="G3:J3"/>
    <mergeCell ref="A14:L14"/>
    <mergeCell ref="A19:L19"/>
    <mergeCell ref="A23:L23"/>
    <mergeCell ref="B3:B4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9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7.33203125" style="5" bestFit="1" customWidth="1"/>
    <col min="7" max="9" width="5.5" style="6" bestFit="1" customWidth="1"/>
    <col min="10" max="10" width="4.83203125" style="6" bestFit="1" customWidth="1"/>
    <col min="11" max="11" width="11.3320312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8" t="s">
        <v>132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133</v>
      </c>
      <c r="B3" s="36" t="s">
        <v>0</v>
      </c>
      <c r="C3" s="47" t="s">
        <v>139</v>
      </c>
      <c r="D3" s="47" t="s">
        <v>6</v>
      </c>
      <c r="E3" s="49" t="s">
        <v>134</v>
      </c>
      <c r="F3" s="49" t="s">
        <v>7</v>
      </c>
      <c r="G3" s="49" t="s">
        <v>10</v>
      </c>
      <c r="H3" s="49"/>
      <c r="I3" s="49"/>
      <c r="J3" s="49"/>
      <c r="K3" s="49" t="s">
        <v>116</v>
      </c>
      <c r="L3" s="49" t="s">
        <v>3</v>
      </c>
      <c r="M3" s="50" t="s">
        <v>2</v>
      </c>
    </row>
    <row r="4" spans="1:13" s="1" customFormat="1" ht="21" customHeight="1" thickBot="1">
      <c r="A4" s="46"/>
      <c r="B4" s="37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1"/>
    </row>
    <row r="5" spans="1:13" ht="16">
      <c r="A5" s="52" t="s">
        <v>11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10" t="s">
        <v>24</v>
      </c>
      <c r="B6" s="7" t="s">
        <v>118</v>
      </c>
      <c r="C6" s="7" t="s">
        <v>119</v>
      </c>
      <c r="D6" s="7" t="s">
        <v>120</v>
      </c>
      <c r="E6" s="7" t="s">
        <v>141</v>
      </c>
      <c r="F6" s="7" t="s">
        <v>15</v>
      </c>
      <c r="G6" s="8" t="s">
        <v>17</v>
      </c>
      <c r="H6" s="8" t="s">
        <v>23</v>
      </c>
      <c r="I6" s="8" t="s">
        <v>90</v>
      </c>
      <c r="J6" s="10"/>
      <c r="K6" s="10" t="str">
        <f>"180,0"</f>
        <v>180,0</v>
      </c>
      <c r="L6" s="10" t="str">
        <f>"167,8808"</f>
        <v>167,8808</v>
      </c>
      <c r="M6" s="7"/>
    </row>
    <row r="7" spans="1:13">
      <c r="B7" s="5" t="s">
        <v>25</v>
      </c>
    </row>
    <row r="8" spans="1:13" ht="16">
      <c r="A8" s="34" t="s">
        <v>83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>
      <c r="A9" s="10" t="s">
        <v>24</v>
      </c>
      <c r="B9" s="7" t="s">
        <v>87</v>
      </c>
      <c r="C9" s="7" t="s">
        <v>88</v>
      </c>
      <c r="D9" s="7" t="s">
        <v>89</v>
      </c>
      <c r="E9" s="7" t="s">
        <v>138</v>
      </c>
      <c r="F9" s="7" t="s">
        <v>15</v>
      </c>
      <c r="G9" s="8" t="s">
        <v>64</v>
      </c>
      <c r="H9" s="8" t="s">
        <v>61</v>
      </c>
      <c r="I9" s="9" t="s">
        <v>121</v>
      </c>
      <c r="J9" s="10"/>
      <c r="K9" s="10" t="str">
        <f>"270,0"</f>
        <v>270,0</v>
      </c>
      <c r="L9" s="10" t="str">
        <f>"175,7970"</f>
        <v>175,7970</v>
      </c>
      <c r="M9" s="7"/>
    </row>
    <row r="10" spans="1:13">
      <c r="B10" s="5" t="s">
        <v>25</v>
      </c>
    </row>
    <row r="11" spans="1:13" ht="16">
      <c r="A11" s="34" t="s">
        <v>45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3">
      <c r="A12" s="13" t="s">
        <v>24</v>
      </c>
      <c r="B12" s="11" t="s">
        <v>122</v>
      </c>
      <c r="C12" s="11" t="s">
        <v>123</v>
      </c>
      <c r="D12" s="11" t="s">
        <v>124</v>
      </c>
      <c r="E12" s="11" t="s">
        <v>136</v>
      </c>
      <c r="F12" s="22" t="s">
        <v>125</v>
      </c>
      <c r="G12" s="28" t="s">
        <v>90</v>
      </c>
      <c r="H12" s="12" t="s">
        <v>65</v>
      </c>
      <c r="I12" s="29" t="s">
        <v>126</v>
      </c>
      <c r="J12" s="25"/>
      <c r="K12" s="13" t="str">
        <f>"210,0"</f>
        <v>210,0</v>
      </c>
      <c r="L12" s="13" t="str">
        <f>"129,1920"</f>
        <v>129,1920</v>
      </c>
      <c r="M12" s="11"/>
    </row>
    <row r="13" spans="1:13">
      <c r="A13" s="19" t="s">
        <v>24</v>
      </c>
      <c r="B13" s="17" t="s">
        <v>46</v>
      </c>
      <c r="C13" s="17" t="s">
        <v>47</v>
      </c>
      <c r="D13" s="17" t="s">
        <v>48</v>
      </c>
      <c r="E13" s="17" t="s">
        <v>137</v>
      </c>
      <c r="F13" s="23" t="s">
        <v>49</v>
      </c>
      <c r="G13" s="30" t="s">
        <v>53</v>
      </c>
      <c r="H13" s="18" t="s">
        <v>54</v>
      </c>
      <c r="I13" s="31" t="s">
        <v>55</v>
      </c>
      <c r="J13" s="26"/>
      <c r="K13" s="19" t="str">
        <f>"220,0"</f>
        <v>220,0</v>
      </c>
      <c r="L13" s="19" t="str">
        <f>"138,7760"</f>
        <v>138,7760</v>
      </c>
      <c r="M13" s="17"/>
    </row>
    <row r="14" spans="1:13">
      <c r="A14" s="16" t="s">
        <v>24</v>
      </c>
      <c r="B14" s="14" t="s">
        <v>56</v>
      </c>
      <c r="C14" s="14" t="s">
        <v>57</v>
      </c>
      <c r="D14" s="14" t="s">
        <v>58</v>
      </c>
      <c r="E14" s="14" t="s">
        <v>138</v>
      </c>
      <c r="F14" s="24" t="s">
        <v>15</v>
      </c>
      <c r="G14" s="32" t="s">
        <v>62</v>
      </c>
      <c r="H14" s="15" t="s">
        <v>63</v>
      </c>
      <c r="I14" s="33" t="s">
        <v>64</v>
      </c>
      <c r="J14" s="27"/>
      <c r="K14" s="16" t="str">
        <f>"260,0"</f>
        <v>260,0</v>
      </c>
      <c r="L14" s="16" t="str">
        <f>"158,2880"</f>
        <v>158,2880</v>
      </c>
      <c r="M14" s="14"/>
    </row>
    <row r="15" spans="1:13">
      <c r="B15" s="5" t="s">
        <v>25</v>
      </c>
    </row>
    <row r="16" spans="1:13" ht="16">
      <c r="A16" s="34" t="s">
        <v>105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3">
      <c r="A17" s="10" t="s">
        <v>24</v>
      </c>
      <c r="B17" s="7" t="s">
        <v>112</v>
      </c>
      <c r="C17" s="7" t="s">
        <v>113</v>
      </c>
      <c r="D17" s="7" t="s">
        <v>114</v>
      </c>
      <c r="E17" s="7" t="s">
        <v>138</v>
      </c>
      <c r="F17" s="7" t="s">
        <v>49</v>
      </c>
      <c r="G17" s="8" t="s">
        <v>61</v>
      </c>
      <c r="H17" s="8" t="s">
        <v>127</v>
      </c>
      <c r="I17" s="8" t="s">
        <v>128</v>
      </c>
      <c r="J17" s="10"/>
      <c r="K17" s="10" t="str">
        <f>"300,0"</f>
        <v>300,0</v>
      </c>
      <c r="L17" s="10" t="str">
        <f>"171,4500"</f>
        <v>171,4500</v>
      </c>
      <c r="M17" s="7"/>
    </row>
    <row r="18" spans="1:13">
      <c r="B18" s="5" t="s">
        <v>25</v>
      </c>
    </row>
  </sheetData>
  <mergeCells count="15">
    <mergeCell ref="A1:M2"/>
    <mergeCell ref="A3:A4"/>
    <mergeCell ref="C3:C4"/>
    <mergeCell ref="D3:D4"/>
    <mergeCell ref="E3:E4"/>
    <mergeCell ref="F3:F4"/>
    <mergeCell ref="G3:J3"/>
    <mergeCell ref="A16:L16"/>
    <mergeCell ref="B3:B4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 без экипировки</vt:lpstr>
      <vt:lpstr>ПЛ в бинтах</vt:lpstr>
      <vt:lpstr>Жим лежа без экип</vt:lpstr>
      <vt:lpstr>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2020-09-09T15:10:03Z</dcterms:modified>
</cp:coreProperties>
</file>