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Август/"/>
    </mc:Choice>
  </mc:AlternateContent>
  <xr:revisionPtr revIDLastSave="0" documentId="13_ncr:1_{ECEA63B4-28B6-5B48-A799-3D5B5AB79EA4}" xr6:coauthVersionLast="45" xr6:coauthVersionMax="45" xr10:uidLastSave="{00000000-0000-0000-0000-000000000000}"/>
  <bookViews>
    <workbookView xWindow="480" yWindow="460" windowWidth="28100" windowHeight="15900" firstSheet="8" activeTab="13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 ДК" sheetId="8" r:id="rId3"/>
    <sheet name="IPL ПЛ в бинтах" sheetId="7" r:id="rId4"/>
    <sheet name="IPL Двоеборье без экип ДК" sheetId="14" r:id="rId5"/>
    <sheet name="IPL Жим без экипировки ДК" sheetId="10" r:id="rId6"/>
    <sheet name="IPL Жим без экипировки" sheetId="9" r:id="rId7"/>
    <sheet name="СПР Жим софт однопетельная" sheetId="15" r:id="rId8"/>
    <sheet name="IPL Тяга без экипировки ДК" sheetId="12" r:id="rId9"/>
    <sheet name="IPL Тяга без экипировки" sheetId="11" r:id="rId10"/>
    <sheet name="СПР Пауэрспорт ДК" sheetId="24" r:id="rId11"/>
    <sheet name="СПР Пауэрспорт" sheetId="23" r:id="rId12"/>
    <sheet name="СПР Подъем на бицепс ДК" sheetId="22" r:id="rId13"/>
    <sheet name="СПР Подъем на бицепс" sheetId="21" r:id="rId14"/>
  </sheets>
  <definedNames>
    <definedName name="_FilterDatabase" localSheetId="1" hidden="1">'IPL ПЛ без экипировки'!$A$1:$S$3</definedName>
  </definedNames>
  <calcPr calcId="124519" refMode="R1C1" calcCompleted="0"/>
</workbook>
</file>

<file path=xl/calcChain.xml><?xml version="1.0" encoding="utf-8"?>
<calcChain xmlns="http://schemas.openxmlformats.org/spreadsheetml/2006/main">
  <c r="P6" i="24" l="1"/>
  <c r="O6" i="24"/>
  <c r="P6" i="23"/>
  <c r="O6" i="23"/>
  <c r="L7" i="22"/>
  <c r="K7" i="22"/>
  <c r="L6" i="22"/>
  <c r="K6" i="22"/>
  <c r="L9" i="21"/>
  <c r="K9" i="21"/>
  <c r="L6" i="21"/>
  <c r="K6" i="21"/>
  <c r="L6" i="15"/>
  <c r="K6" i="15"/>
  <c r="P12" i="14"/>
  <c r="O12" i="14"/>
  <c r="P9" i="14"/>
  <c r="O9" i="14"/>
  <c r="P6" i="14"/>
  <c r="O6" i="14"/>
  <c r="L6" i="12"/>
  <c r="K6" i="12"/>
  <c r="L10" i="11"/>
  <c r="K10" i="11"/>
  <c r="L9" i="11"/>
  <c r="K9" i="11"/>
  <c r="L6" i="11"/>
  <c r="K6" i="11"/>
  <c r="L37" i="10"/>
  <c r="K37" i="10"/>
  <c r="L34" i="10"/>
  <c r="K34" i="10"/>
  <c r="L31" i="10"/>
  <c r="K31" i="10"/>
  <c r="L30" i="10"/>
  <c r="K30" i="10"/>
  <c r="L29" i="10"/>
  <c r="K29" i="10"/>
  <c r="L28" i="10"/>
  <c r="K28" i="10"/>
  <c r="L25" i="10"/>
  <c r="K25" i="10"/>
  <c r="L22" i="10"/>
  <c r="K22" i="10"/>
  <c r="L21" i="10"/>
  <c r="K21" i="10"/>
  <c r="L18" i="10"/>
  <c r="K18" i="10"/>
  <c r="L15" i="10"/>
  <c r="K15" i="10"/>
  <c r="L12" i="10"/>
  <c r="K12" i="10"/>
  <c r="L9" i="10"/>
  <c r="K9" i="10"/>
  <c r="L6" i="10"/>
  <c r="K6" i="10"/>
  <c r="L24" i="9"/>
  <c r="K24" i="9"/>
  <c r="L21" i="9"/>
  <c r="K21" i="9"/>
  <c r="L18" i="9"/>
  <c r="K18" i="9"/>
  <c r="L15" i="9"/>
  <c r="K15" i="9"/>
  <c r="L14" i="9"/>
  <c r="K14" i="9"/>
  <c r="L13" i="9"/>
  <c r="K13" i="9"/>
  <c r="L12" i="9"/>
  <c r="K12" i="9"/>
  <c r="L9" i="9"/>
  <c r="K9" i="9"/>
  <c r="L6" i="9"/>
  <c r="K6" i="9"/>
  <c r="T6" i="8"/>
  <c r="S6" i="8"/>
  <c r="T7" i="7"/>
  <c r="S7" i="7"/>
  <c r="T6" i="7"/>
  <c r="S6" i="7"/>
  <c r="T9" i="6"/>
  <c r="S9" i="6"/>
  <c r="T6" i="6"/>
  <c r="S6" i="6"/>
  <c r="T12" i="5"/>
  <c r="T9" i="5"/>
  <c r="S9" i="5"/>
  <c r="T6" i="5"/>
  <c r="S6" i="5"/>
</calcChain>
</file>

<file path=xl/sharedStrings.xml><?xml version="1.0" encoding="utf-8"?>
<sst xmlns="http://schemas.openxmlformats.org/spreadsheetml/2006/main" count="1069" uniqueCount="284">
  <si>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</si>
  <si>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</si>
  <si>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</si>
  <si>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</si>
  <si>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</si>
  <si>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</si>
  <si>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</si>
  <si>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</si>
  <si>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</si>
  <si>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</si>
  <si>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67.5</t>
  </si>
  <si>
    <t>Волкова Юлия</t>
  </si>
  <si>
    <t>Открытая (15.09.1982)/38</t>
  </si>
  <si>
    <t>60,90</t>
  </si>
  <si>
    <t xml:space="preserve">Саянск/Иркутская область </t>
  </si>
  <si>
    <t>100,0</t>
  </si>
  <si>
    <t>110,0</t>
  </si>
  <si>
    <t>120,0</t>
  </si>
  <si>
    <t>50,0</t>
  </si>
  <si>
    <t>55,0</t>
  </si>
  <si>
    <t>60,0</t>
  </si>
  <si>
    <t>ВЕСОВАЯ КАТЕГОРИЯ   52</t>
  </si>
  <si>
    <t>Лапин Захар</t>
  </si>
  <si>
    <t>Юноши 15-19 (23.08.2009)/11</t>
  </si>
  <si>
    <t>43,70</t>
  </si>
  <si>
    <t xml:space="preserve">поселок Таежный/Красноярский к </t>
  </si>
  <si>
    <t>40,0</t>
  </si>
  <si>
    <t>45,0</t>
  </si>
  <si>
    <t>30,0</t>
  </si>
  <si>
    <t>32,5</t>
  </si>
  <si>
    <t>35,0</t>
  </si>
  <si>
    <t>70,0</t>
  </si>
  <si>
    <t>ВЕСОВАЯ КАТЕГОРИЯ   82.5</t>
  </si>
  <si>
    <t>Туманов Станислав</t>
  </si>
  <si>
    <t>Открытая (04.04.1985)/36</t>
  </si>
  <si>
    <t>82,30</t>
  </si>
  <si>
    <t xml:space="preserve">Красноярск/Красноярский край </t>
  </si>
  <si>
    <t>205,0</t>
  </si>
  <si>
    <t>215,0</t>
  </si>
  <si>
    <t>145,0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</si>
  <si>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</si>
  <si>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</si>
  <si>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</si>
  <si>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</si>
  <si>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</si>
  <si>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280,0</t>
  </si>
  <si>
    <t xml:space="preserve">Мужчины </t>
  </si>
  <si>
    <t>155,0</t>
  </si>
  <si>
    <t>1</t>
  </si>
  <si>
    <t/>
  </si>
  <si>
    <t>-</t>
  </si>
  <si>
    <t>Тарских Олеся</t>
  </si>
  <si>
    <t>Открытая (27.09.1990)/30</t>
  </si>
  <si>
    <t>49,20</t>
  </si>
  <si>
    <t>75,0</t>
  </si>
  <si>
    <t>37,5</t>
  </si>
  <si>
    <t>42,5</t>
  </si>
  <si>
    <t>80,0</t>
  </si>
  <si>
    <t>85,0</t>
  </si>
  <si>
    <t>Калибабов Денис</t>
  </si>
  <si>
    <t>Открытая (04.01.1988)/33</t>
  </si>
  <si>
    <t>65,80</t>
  </si>
  <si>
    <t>130,0</t>
  </si>
  <si>
    <t>140,0</t>
  </si>
  <si>
    <t>107,5</t>
  </si>
  <si>
    <t>112,5</t>
  </si>
  <si>
    <t>185,0</t>
  </si>
  <si>
    <t>200,0</t>
  </si>
  <si>
    <t>195,0</t>
  </si>
  <si>
    <t>ВЕСОВАЯ КАТЕГОРИЯ   90</t>
  </si>
  <si>
    <t>Штреблинг Эвальд</t>
  </si>
  <si>
    <t>89,00</t>
  </si>
  <si>
    <t>170,0</t>
  </si>
  <si>
    <t>180,0</t>
  </si>
  <si>
    <t>190,0</t>
  </si>
  <si>
    <t>117,5</t>
  </si>
  <si>
    <t>122,5</t>
  </si>
  <si>
    <t>Открытая (07.06.2001)/20</t>
  </si>
  <si>
    <t>90</t>
  </si>
  <si>
    <t>ВЕСОВАЯ КАТЕГОРИЯ   100</t>
  </si>
  <si>
    <t>Семенов Виктор</t>
  </si>
  <si>
    <t>95,00</t>
  </si>
  <si>
    <t>115,0</t>
  </si>
  <si>
    <t>225,0</t>
  </si>
  <si>
    <t>100</t>
  </si>
  <si>
    <t>ВЕСОВАЯ КАТЕГОРИЯ   75</t>
  </si>
  <si>
    <t>Куклин Денис</t>
  </si>
  <si>
    <t>Открытая (06.09.1989)/31</t>
  </si>
  <si>
    <t>73,30</t>
  </si>
  <si>
    <t>160,0</t>
  </si>
  <si>
    <t>165,0</t>
  </si>
  <si>
    <t>Гурьев Валентин</t>
  </si>
  <si>
    <t>Открытая (17.01.1993)/28</t>
  </si>
  <si>
    <t>86,00</t>
  </si>
  <si>
    <t>175,0</t>
  </si>
  <si>
    <t>Николаев Виталий</t>
  </si>
  <si>
    <t>Открытая (29.04.1982)/39</t>
  </si>
  <si>
    <t>92,00</t>
  </si>
  <si>
    <t>212,5</t>
  </si>
  <si>
    <t>Архипенко Иван</t>
  </si>
  <si>
    <t>Открытая (10.07.1979)/42</t>
  </si>
  <si>
    <t>93,60</t>
  </si>
  <si>
    <t>125,0</t>
  </si>
  <si>
    <t>150,0</t>
  </si>
  <si>
    <t>Еськин Вячеслав</t>
  </si>
  <si>
    <t>Открытая (13.04.1997)/24</t>
  </si>
  <si>
    <t>95,80</t>
  </si>
  <si>
    <t>ВЕСОВАЯ КАТЕГОРИЯ   110</t>
  </si>
  <si>
    <t>Щукин Дмитрий</t>
  </si>
  <si>
    <t>Открытая (03.11.1990)/30</t>
  </si>
  <si>
    <t>103,90</t>
  </si>
  <si>
    <t xml:space="preserve">Сосновоборск/Красноярский край </t>
  </si>
  <si>
    <t>ВЕСОВАЯ КАТЕГОРИЯ   125</t>
  </si>
  <si>
    <t>Ловцов Илья</t>
  </si>
  <si>
    <t>Открытая (02.08.1994)/27</t>
  </si>
  <si>
    <t>125,00</t>
  </si>
  <si>
    <t xml:space="preserve">Чита/Забайкальский край </t>
  </si>
  <si>
    <t>210,0</t>
  </si>
  <si>
    <t>220,0</t>
  </si>
  <si>
    <t xml:space="preserve">Суслов Н. </t>
  </si>
  <si>
    <t>ВЕСОВАЯ КАТЕГОРИЯ   140+</t>
  </si>
  <si>
    <t>Харитонов Сергей</t>
  </si>
  <si>
    <t>Открытая (06.04.1987)/34</t>
  </si>
  <si>
    <t>185,20</t>
  </si>
  <si>
    <t xml:space="preserve">Колохин </t>
  </si>
  <si>
    <t xml:space="preserve">Результат </t>
  </si>
  <si>
    <t>134,1938</t>
  </si>
  <si>
    <t>125</t>
  </si>
  <si>
    <t>125,3560</t>
  </si>
  <si>
    <t>110</t>
  </si>
  <si>
    <t>116,9610</t>
  </si>
  <si>
    <t xml:space="preserve">Мастера </t>
  </si>
  <si>
    <t>Результат</t>
  </si>
  <si>
    <t>2</t>
  </si>
  <si>
    <t>3</t>
  </si>
  <si>
    <t>Подпругина Валерия</t>
  </si>
  <si>
    <t>51,50</t>
  </si>
  <si>
    <t>ВЕСОВАЯ КАТЕГОРИЯ   60</t>
  </si>
  <si>
    <t>Проскурдина Любовь</t>
  </si>
  <si>
    <t>Открытая (03.12.1983)/37</t>
  </si>
  <si>
    <t>59,50</t>
  </si>
  <si>
    <t>62,5</t>
  </si>
  <si>
    <t>Попов Роман</t>
  </si>
  <si>
    <t>51,60</t>
  </si>
  <si>
    <t>77,5</t>
  </si>
  <si>
    <t>ВЕСОВАЯ КАТЕГОРИЯ   56</t>
  </si>
  <si>
    <t>Лагерев Даниил</t>
  </si>
  <si>
    <t>Юноши 15-19 (15.09.2009)/11</t>
  </si>
  <si>
    <t>55,90</t>
  </si>
  <si>
    <t>Лапин Егор</t>
  </si>
  <si>
    <t>Юноши 15-19 (07.04.2008)/13</t>
  </si>
  <si>
    <t>56,40</t>
  </si>
  <si>
    <t>Машинец Константин</t>
  </si>
  <si>
    <t>Открытая (24.01.1991)/30</t>
  </si>
  <si>
    <t>72,20</t>
  </si>
  <si>
    <t>Кожуховский Кирилл</t>
  </si>
  <si>
    <t>74,10</t>
  </si>
  <si>
    <t>Омельчук Игорь</t>
  </si>
  <si>
    <t>81,80</t>
  </si>
  <si>
    <t xml:space="preserve">Дивногорск/Красноярский край </t>
  </si>
  <si>
    <t>135,0</t>
  </si>
  <si>
    <t>137,5</t>
  </si>
  <si>
    <t>Фомин Иван</t>
  </si>
  <si>
    <t>Открытая (02.03.1995)/26</t>
  </si>
  <si>
    <t>88,40</t>
  </si>
  <si>
    <t>Лапин Михаил</t>
  </si>
  <si>
    <t>84,30</t>
  </si>
  <si>
    <t>127,5</t>
  </si>
  <si>
    <t>Байков Алексей</t>
  </si>
  <si>
    <t>88,10</t>
  </si>
  <si>
    <t>132,5</t>
  </si>
  <si>
    <t>Илюшин Владимир</t>
  </si>
  <si>
    <t>87,40</t>
  </si>
  <si>
    <t>97,5</t>
  </si>
  <si>
    <t>105,0</t>
  </si>
  <si>
    <t>Пудченко Артем</t>
  </si>
  <si>
    <t>97,40</t>
  </si>
  <si>
    <t>90,0</t>
  </si>
  <si>
    <t>95,0</t>
  </si>
  <si>
    <t>Головин Алексей</t>
  </si>
  <si>
    <t>Открытая (01.03.1985)/36</t>
  </si>
  <si>
    <t>103,60</t>
  </si>
  <si>
    <t>99,8820</t>
  </si>
  <si>
    <t>90,0600</t>
  </si>
  <si>
    <t>75</t>
  </si>
  <si>
    <t>86,0335</t>
  </si>
  <si>
    <t>134,1510</t>
  </si>
  <si>
    <t>82.5</t>
  </si>
  <si>
    <t>128,1817</t>
  </si>
  <si>
    <t>113,2710</t>
  </si>
  <si>
    <t>Дровосеков Виктор</t>
  </si>
  <si>
    <t>71,50</t>
  </si>
  <si>
    <t>Приходский Николай</t>
  </si>
  <si>
    <t>85,30</t>
  </si>
  <si>
    <t>250,0</t>
  </si>
  <si>
    <t>270,0</t>
  </si>
  <si>
    <t>Грейдин Сергей</t>
  </si>
  <si>
    <t>Открытая (09.11.1989)/31</t>
  </si>
  <si>
    <t>99,50</t>
  </si>
  <si>
    <t xml:space="preserve">Ачинск/Красноярский край </t>
  </si>
  <si>
    <t>240,0</t>
  </si>
  <si>
    <t>260,0</t>
  </si>
  <si>
    <t>Шакин Дмитрий</t>
  </si>
  <si>
    <t>67,90</t>
  </si>
  <si>
    <t>47,5</t>
  </si>
  <si>
    <t>ВЕСОВАЯ КАТЕГОРИЯ   140</t>
  </si>
  <si>
    <t>Попов Виктор</t>
  </si>
  <si>
    <t>134,30</t>
  </si>
  <si>
    <t>65,0</t>
  </si>
  <si>
    <t>Росляков Сергей</t>
  </si>
  <si>
    <t>Открытая (08.12.1986)/34</t>
  </si>
  <si>
    <t>88,70</t>
  </si>
  <si>
    <t>Кузнецов Александр</t>
  </si>
  <si>
    <t>Открытая (04.04.1989)/32</t>
  </si>
  <si>
    <t>86,40</t>
  </si>
  <si>
    <t>Апушников Константин</t>
  </si>
  <si>
    <t>Открытая (25.09.1981)/39</t>
  </si>
  <si>
    <t>107,00</t>
  </si>
  <si>
    <t>Куликов Максим</t>
  </si>
  <si>
    <t>Открытая (12.04.1990)/31</t>
  </si>
  <si>
    <t>81,20</t>
  </si>
  <si>
    <t>72,5</t>
  </si>
  <si>
    <t>57,5</t>
  </si>
  <si>
    <t>Открытый мастерский турнир «Регион 24»
СПР Пауэрспорт ДК
Красноярск/Красноярский край, 7 августа 2021 года</t>
  </si>
  <si>
    <t>Открытый мастерский турнир «Регион 24»
СПР Пауэрспорт
Красноярск/Красноярский край, 7 августа 2021 года</t>
  </si>
  <si>
    <t>Открытый мастерский турнир «Регион 24»
СПР Строгий подъем штанги на бицепс ДК
Красноярск/Красноярский край, 7 августа 2021 года</t>
  </si>
  <si>
    <t>Открытый мастерский турнир «Регион 24»
СПР Строгий подъем штанги на бицепс
Красноярск/Красноярский край, 7 августа 2021 года</t>
  </si>
  <si>
    <t>Открытый мастерский турнир «Регион 24»
СПР Жим лежа в однопетельной софт экипировке
Красноярск/Красноярский край, 7 августа 2021 года</t>
  </si>
  <si>
    <t>Открытый мастерский турнир «Регион 24»
IPL Силовое двоеборье без экипировки ДК
Красноярск/Красноярский край, 7 августа 2021 года</t>
  </si>
  <si>
    <t>Открытый мастерский турнир «Регион 24»
IPL Становая тяга без экипировки ДК
Красноярск/Красноярский край, 7 августа 2021 года</t>
  </si>
  <si>
    <t>Открытый мастерский турнир «Регион 24»
IPL Становая тяга без экипировки
Красноярск/Красноярский край, 7 августа 2021 года</t>
  </si>
  <si>
    <t>Открытый мастерский турнир «Регион 24»
IPL Жим лежа без экипировки ДК
Красноярск/Красноярский край, 7 августа 2021 года</t>
  </si>
  <si>
    <t>Открытый мастерский турнир «Регион 24»
IPL Жим лежа без экипировки
Красноярск/Красноярский край, 7 августа 2021 года</t>
  </si>
  <si>
    <t>Открытый мастерский турнир «Регион 24»
IPL Пауэрлифтинг в бинтах ДК
Красноярск/Красноярский край, 7 августа 2021 года</t>
  </si>
  <si>
    <t>Открытый мастерский турнир «Регион 24»
IPL Пауэрлифтинг в бинтах
Красноярск/Красноярский край, 7 августа 2021 года</t>
  </si>
  <si>
    <t>Открытый мастерский турнир «Регион 24»
IPL Пауэрлифтинг без экипировки ДК
Красноярск/Красноярский край, 7 августа 2021 года</t>
  </si>
  <si>
    <t>Открытый мастерский турнир «Регион 24»
IPL Пауэрлифтинг без экипировки
Красноярск/Красноярский край, 7 августа 2021 года</t>
  </si>
  <si>
    <t xml:space="preserve">Новосибирск/Новосибирская область </t>
  </si>
  <si>
    <t>Мастера 40-49 (26.02.1976)/45</t>
  </si>
  <si>
    <t>Мастера 50-59 (25.06.1964)/57</t>
  </si>
  <si>
    <t>Мастера 40-49 (10.07.1979)/42</t>
  </si>
  <si>
    <t>Мастера 40-44 (20.06.1981)/40</t>
  </si>
  <si>
    <t>Мастера 50-54 (13.03.1967)/54</t>
  </si>
  <si>
    <t>Юниоры 20-23 (22.01.2000)/21</t>
  </si>
  <si>
    <t>Мастера 45-49 (06.08.1972)/49</t>
  </si>
  <si>
    <t>Юниорки 20-23 (06.03.2000)/21</t>
  </si>
  <si>
    <t>Юниоры 20-23 (28.12.1997)/23</t>
  </si>
  <si>
    <t>Мастера 60-64 (29.05.1960)/61</t>
  </si>
  <si>
    <t>Мастера 65-69 (22.03.1953)/68</t>
  </si>
  <si>
    <t>Мастера 65-69 (21.10.1951)/69</t>
  </si>
  <si>
    <t>Юниоры 20-23 (29.03.2001)/20</t>
  </si>
  <si>
    <t xml:space="preserve">Мастера 65-69 </t>
  </si>
  <si>
    <t xml:space="preserve">Мастера 60-64 </t>
  </si>
  <si>
    <t>Мастера 40-44 (10.07.1979)/42</t>
  </si>
  <si>
    <t>Юниоры 20-23 (13.01.1999)/22</t>
  </si>
  <si>
    <t>Юниоры 20-23 (07.06.2001)/20</t>
  </si>
  <si>
    <t>Циванюк А.</t>
  </si>
  <si>
    <t>Гришечко Р.</t>
  </si>
  <si>
    <t>Вагай/Тюменская область</t>
  </si>
  <si>
    <t>Красноярск/Красноярский край</t>
  </si>
  <si>
    <t>Луговой А.</t>
  </si>
  <si>
    <t>Таежный/Красноярский край</t>
  </si>
  <si>
    <t>Харитонов С.</t>
  </si>
  <si>
    <t>Чепурин М.</t>
  </si>
  <si>
    <t>Дрыков В.</t>
  </si>
  <si>
    <t>Алексеев П.</t>
  </si>
  <si>
    <t>Весовая категория</t>
  </si>
  <si>
    <t>Акопкохян М.</t>
  </si>
  <si>
    <t>Порядин А.</t>
  </si>
  <si>
    <t xml:space="preserve">Савинов Ф. </t>
  </si>
  <si>
    <t>Жим</t>
  </si>
  <si>
    <t>Тяга</t>
  </si>
  <si>
    <t>№</t>
  </si>
  <si>
    <t xml:space="preserve"> </t>
  </si>
  <si>
    <t xml:space="preserve">
Дата рождения/Возраст</t>
  </si>
  <si>
    <t>Возрастная группа</t>
  </si>
  <si>
    <t>O</t>
  </si>
  <si>
    <t>T</t>
  </si>
  <si>
    <t>J</t>
  </si>
  <si>
    <t>M1</t>
  </si>
  <si>
    <t>M5</t>
  </si>
  <si>
    <t>M2</t>
  </si>
  <si>
    <t>M6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</si>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</sst>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30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6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8.6640625" style="5" bestFit="1" customWidth="1"/>
    <col min="22" max="16384" width="9.1640625" style="3"/>
  </cols>
  <sheetData>
    <row r="1" spans="1:21" s="2" customFormat="1" ht="29" customHeight="1">
      <c r="A1" s="39" t="s">
        <v>235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272</v>
      </c>
      <c r="B3" s="31" t="s">
        <v>0</v>
      </c>
      <c r="C3" s="49" t="s">
        <v>274</v>
      </c>
      <c r="D3" s="49" t="s">
        <v>6</v>
      </c>
      <c r="E3" s="33" t="s">
        <v>275</v>
      </c>
      <c r="F3" s="33" t="s">
        <v>5</v>
      </c>
      <c r="G3" s="33" t="s">
        <v>7</v>
      </c>
      <c r="H3" s="33"/>
      <c r="I3" s="33"/>
      <c r="J3" s="33"/>
      <c r="K3" s="33" t="s">
        <v>8</v>
      </c>
      <c r="L3" s="33"/>
      <c r="M3" s="33"/>
      <c r="N3" s="33"/>
      <c r="O3" s="33" t="s">
        <v>9</v>
      </c>
      <c r="P3" s="33"/>
      <c r="Q3" s="33"/>
      <c r="R3" s="33"/>
      <c r="S3" s="33" t="s">
        <v>1</v>
      </c>
      <c r="T3" s="33" t="s">
        <v>3</v>
      </c>
      <c r="U3" s="35" t="s">
        <v>2</v>
      </c>
    </row>
    <row r="4" spans="1:21" s="1" customFormat="1" ht="21" customHeight="1" thickBot="1">
      <c r="A4" s="48"/>
      <c r="B4" s="3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4"/>
      <c r="U4" s="36"/>
    </row>
    <row r="5" spans="1:21" ht="16">
      <c r="A5" s="37" t="s">
        <v>21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8" t="s">
        <v>48</v>
      </c>
      <c r="B6" s="7" t="s">
        <v>51</v>
      </c>
      <c r="C6" s="7" t="s">
        <v>52</v>
      </c>
      <c r="D6" s="7" t="s">
        <v>53</v>
      </c>
      <c r="E6" s="7" t="s">
        <v>276</v>
      </c>
      <c r="F6" s="7" t="s">
        <v>36</v>
      </c>
      <c r="G6" s="15" t="s">
        <v>31</v>
      </c>
      <c r="H6" s="14" t="s">
        <v>31</v>
      </c>
      <c r="I6" s="15" t="s">
        <v>54</v>
      </c>
      <c r="J6" s="8"/>
      <c r="K6" s="14" t="s">
        <v>55</v>
      </c>
      <c r="L6" s="14" t="s">
        <v>26</v>
      </c>
      <c r="M6" s="15" t="s">
        <v>56</v>
      </c>
      <c r="N6" s="8"/>
      <c r="O6" s="14" t="s">
        <v>54</v>
      </c>
      <c r="P6" s="14" t="s">
        <v>57</v>
      </c>
      <c r="Q6" s="14" t="s">
        <v>58</v>
      </c>
      <c r="R6" s="8"/>
      <c r="S6" s="8" t="str">
        <f>"195,0"</f>
        <v>195,0</v>
      </c>
      <c r="T6" s="8" t="str">
        <f>"253,5780"</f>
        <v>253,5780</v>
      </c>
      <c r="U6" s="7" t="s">
        <v>269</v>
      </c>
    </row>
    <row r="7" spans="1:21">
      <c r="B7" s="5" t="s">
        <v>49</v>
      </c>
    </row>
    <row r="8" spans="1:21" ht="16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21">
      <c r="A9" s="8" t="s">
        <v>48</v>
      </c>
      <c r="B9" s="7" t="s">
        <v>59</v>
      </c>
      <c r="C9" s="7" t="s">
        <v>60</v>
      </c>
      <c r="D9" s="7" t="s">
        <v>61</v>
      </c>
      <c r="E9" s="7" t="s">
        <v>276</v>
      </c>
      <c r="F9" s="7" t="s">
        <v>258</v>
      </c>
      <c r="G9" s="14" t="s">
        <v>62</v>
      </c>
      <c r="H9" s="15" t="s">
        <v>63</v>
      </c>
      <c r="I9" s="14" t="s">
        <v>63</v>
      </c>
      <c r="J9" s="8"/>
      <c r="K9" s="14" t="s">
        <v>15</v>
      </c>
      <c r="L9" s="14" t="s">
        <v>64</v>
      </c>
      <c r="M9" s="15" t="s">
        <v>65</v>
      </c>
      <c r="N9" s="8"/>
      <c r="O9" s="14" t="s">
        <v>66</v>
      </c>
      <c r="P9" s="15" t="s">
        <v>67</v>
      </c>
      <c r="Q9" s="15" t="s">
        <v>67</v>
      </c>
      <c r="R9" s="8"/>
      <c r="S9" s="8" t="str">
        <f>"432,5"</f>
        <v>432,5</v>
      </c>
      <c r="T9" s="8" t="str">
        <f>"340,4640"</f>
        <v>340,4640</v>
      </c>
      <c r="U9" s="7" t="s">
        <v>260</v>
      </c>
    </row>
    <row r="10" spans="1:21">
      <c r="B10" s="5" t="s">
        <v>49</v>
      </c>
    </row>
    <row r="11" spans="1:21">
      <c r="B11" s="5" t="s">
        <v>49</v>
      </c>
    </row>
    <row r="12" spans="1:21">
      <c r="B12" s="5" t="s">
        <v>49</v>
      </c>
    </row>
    <row r="13" spans="1:21">
      <c r="B13" s="5" t="s">
        <v>49</v>
      </c>
    </row>
    <row r="14" spans="1:21">
      <c r="B14" s="5" t="s">
        <v>49</v>
      </c>
    </row>
    <row r="15" spans="1:21">
      <c r="B15" s="5" t="s">
        <v>49</v>
      </c>
    </row>
    <row r="16" spans="1:21">
      <c r="B16" s="5" t="s">
        <v>49</v>
      </c>
    </row>
    <row r="17" spans="2:6">
      <c r="B17" s="5" t="s">
        <v>49</v>
      </c>
    </row>
    <row r="18" spans="2:6">
      <c r="B18" s="5" t="s">
        <v>49</v>
      </c>
    </row>
    <row r="19" spans="2:6" ht="18">
      <c r="B19" s="5" t="s">
        <v>49</v>
      </c>
      <c r="C19" s="9"/>
      <c r="D19" s="9"/>
    </row>
    <row r="20" spans="2:6" ht="16">
      <c r="B20" s="5" t="s">
        <v>49</v>
      </c>
      <c r="C20" s="10"/>
      <c r="D20" s="10"/>
    </row>
    <row r="21" spans="2:6" ht="14">
      <c r="B21" s="5" t="s">
        <v>49</v>
      </c>
      <c r="C21" s="11"/>
      <c r="D21" s="12"/>
    </row>
    <row r="22" spans="2:6" ht="14">
      <c r="B22" s="5" t="s">
        <v>49</v>
      </c>
      <c r="C22" s="1"/>
      <c r="D22" s="1"/>
      <c r="E22" s="1"/>
      <c r="F22" s="1"/>
    </row>
    <row r="23" spans="2:6">
      <c r="B23" s="5" t="s">
        <v>49</v>
      </c>
      <c r="E23" s="6"/>
      <c r="F23" s="6"/>
    </row>
    <row r="24" spans="2:6">
      <c r="B24" s="5" t="s">
        <v>49</v>
      </c>
    </row>
    <row r="25" spans="2:6">
      <c r="B25" s="5" t="s">
        <v>49</v>
      </c>
    </row>
    <row r="26" spans="2:6" ht="16">
      <c r="B26" s="5" t="s">
        <v>49</v>
      </c>
      <c r="C26" s="10"/>
      <c r="D26" s="10"/>
    </row>
    <row r="27" spans="2:6" ht="14">
      <c r="B27" s="5" t="s">
        <v>49</v>
      </c>
      <c r="C27" s="11"/>
      <c r="D27" s="12"/>
    </row>
    <row r="28" spans="2:6" ht="14">
      <c r="B28" s="5" t="s">
        <v>49</v>
      </c>
      <c r="C28" s="1"/>
      <c r="D28" s="1"/>
      <c r="E28" s="1"/>
      <c r="F28" s="1"/>
    </row>
    <row r="29" spans="2:6">
      <c r="B29" s="5" t="s">
        <v>49</v>
      </c>
      <c r="E29" s="6"/>
      <c r="F29" s="6"/>
    </row>
    <row r="30" spans="2:6">
      <c r="B30" s="5" t="s">
        <v>49</v>
      </c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40.1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39" t="s">
        <v>230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272</v>
      </c>
      <c r="B3" s="31" t="s">
        <v>0</v>
      </c>
      <c r="C3" s="49" t="s">
        <v>274</v>
      </c>
      <c r="D3" s="49" t="s">
        <v>6</v>
      </c>
      <c r="E3" s="33" t="s">
        <v>275</v>
      </c>
      <c r="F3" s="33" t="s">
        <v>5</v>
      </c>
      <c r="G3" s="33" t="s">
        <v>9</v>
      </c>
      <c r="H3" s="33"/>
      <c r="I3" s="33"/>
      <c r="J3" s="33"/>
      <c r="K3" s="33" t="s">
        <v>132</v>
      </c>
      <c r="L3" s="33" t="s">
        <v>3</v>
      </c>
      <c r="M3" s="35" t="s">
        <v>2</v>
      </c>
    </row>
    <row r="4" spans="1:13" s="1" customFormat="1" ht="21" customHeight="1" thickBot="1">
      <c r="A4" s="48"/>
      <c r="B4" s="3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85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48</v>
      </c>
      <c r="B6" s="7" t="s">
        <v>190</v>
      </c>
      <c r="C6" s="7" t="s">
        <v>242</v>
      </c>
      <c r="D6" s="7" t="s">
        <v>191</v>
      </c>
      <c r="E6" s="7" t="s">
        <v>283</v>
      </c>
      <c r="F6" s="7" t="s">
        <v>36</v>
      </c>
      <c r="G6" s="14" t="s">
        <v>72</v>
      </c>
      <c r="H6" s="14" t="s">
        <v>73</v>
      </c>
      <c r="I6" s="8"/>
      <c r="J6" s="8"/>
      <c r="K6" s="8" t="str">
        <f>"180,0"</f>
        <v>180,0</v>
      </c>
      <c r="L6" s="8" t="str">
        <f>"163,0170"</f>
        <v>163,0170</v>
      </c>
      <c r="M6" s="7" t="s">
        <v>273</v>
      </c>
    </row>
    <row r="7" spans="1:13">
      <c r="B7" s="5" t="s">
        <v>49</v>
      </c>
    </row>
    <row r="8" spans="1:13" ht="16">
      <c r="A8" s="30" t="s">
        <v>69</v>
      </c>
      <c r="B8" s="30"/>
      <c r="C8" s="30"/>
      <c r="D8" s="30"/>
      <c r="E8" s="30"/>
      <c r="F8" s="30"/>
      <c r="G8" s="30"/>
      <c r="H8" s="30"/>
      <c r="I8" s="30"/>
      <c r="J8" s="30"/>
    </row>
    <row r="9" spans="1:13">
      <c r="A9" s="17" t="s">
        <v>48</v>
      </c>
      <c r="B9" s="16" t="s">
        <v>192</v>
      </c>
      <c r="C9" s="16" t="s">
        <v>243</v>
      </c>
      <c r="D9" s="16" t="s">
        <v>193</v>
      </c>
      <c r="E9" s="16" t="s">
        <v>278</v>
      </c>
      <c r="F9" s="16" t="s">
        <v>36</v>
      </c>
      <c r="G9" s="20" t="s">
        <v>194</v>
      </c>
      <c r="H9" s="20" t="s">
        <v>195</v>
      </c>
      <c r="I9" s="21" t="s">
        <v>45</v>
      </c>
      <c r="J9" s="17"/>
      <c r="K9" s="17" t="str">
        <f>"270,0"</f>
        <v>270,0</v>
      </c>
      <c r="L9" s="17" t="str">
        <f>"177,3900"</f>
        <v>177,3900</v>
      </c>
      <c r="M9" s="16" t="s">
        <v>256</v>
      </c>
    </row>
    <row r="10" spans="1:13">
      <c r="A10" s="19" t="s">
        <v>48</v>
      </c>
      <c r="B10" s="18" t="s">
        <v>165</v>
      </c>
      <c r="C10" s="18" t="s">
        <v>244</v>
      </c>
      <c r="D10" s="18" t="s">
        <v>166</v>
      </c>
      <c r="E10" s="18" t="s">
        <v>281</v>
      </c>
      <c r="F10" s="18" t="s">
        <v>261</v>
      </c>
      <c r="G10" s="22" t="s">
        <v>72</v>
      </c>
      <c r="H10" s="22" t="s">
        <v>66</v>
      </c>
      <c r="I10" s="23" t="s">
        <v>68</v>
      </c>
      <c r="J10" s="19"/>
      <c r="K10" s="19" t="str">
        <f>"185,0"</f>
        <v>185,0</v>
      </c>
      <c r="L10" s="19" t="str">
        <f>"138,5313"</f>
        <v>138,5313</v>
      </c>
      <c r="M10" s="18" t="s">
        <v>273</v>
      </c>
    </row>
    <row r="11" spans="1:13">
      <c r="B11" s="5" t="s">
        <v>49</v>
      </c>
    </row>
    <row r="12" spans="1:13">
      <c r="B12" s="5" t="s">
        <v>49</v>
      </c>
    </row>
    <row r="13" spans="1:13">
      <c r="B13" s="5" t="s">
        <v>49</v>
      </c>
    </row>
    <row r="14" spans="1:13">
      <c r="B14" s="5" t="s">
        <v>49</v>
      </c>
    </row>
    <row r="15" spans="1:13">
      <c r="B15" s="5" t="s">
        <v>49</v>
      </c>
    </row>
    <row r="16" spans="1:13">
      <c r="B16" s="5" t="s">
        <v>49</v>
      </c>
    </row>
    <row r="17" spans="2:6">
      <c r="B17" s="5" t="s">
        <v>49</v>
      </c>
    </row>
    <row r="18" spans="2:6">
      <c r="B18" s="5" t="s">
        <v>49</v>
      </c>
    </row>
    <row r="19" spans="2:6">
      <c r="B19" s="5" t="s">
        <v>49</v>
      </c>
    </row>
    <row r="20" spans="2:6" ht="18">
      <c r="B20" s="5" t="s">
        <v>49</v>
      </c>
      <c r="C20" s="9"/>
      <c r="D20" s="9"/>
    </row>
    <row r="21" spans="2:6" ht="16">
      <c r="B21" s="5" t="s">
        <v>49</v>
      </c>
      <c r="C21" s="10"/>
      <c r="D21" s="10"/>
    </row>
    <row r="22" spans="2:6" ht="14">
      <c r="B22" s="5" t="s">
        <v>49</v>
      </c>
      <c r="C22" s="11"/>
      <c r="D22" s="12"/>
    </row>
    <row r="23" spans="2:6" ht="14">
      <c r="B23" s="5" t="s">
        <v>49</v>
      </c>
      <c r="C23" s="1"/>
      <c r="D23" s="1"/>
      <c r="E23" s="1"/>
      <c r="F23" s="1"/>
    </row>
    <row r="24" spans="2:6">
      <c r="B24" s="5" t="s">
        <v>49</v>
      </c>
      <c r="E24" s="6"/>
      <c r="F24" s="6"/>
    </row>
    <row r="25" spans="2:6">
      <c r="B25" s="5" t="s">
        <v>49</v>
      </c>
    </row>
    <row r="26" spans="2:6" ht="14">
      <c r="B26" s="5" t="s">
        <v>49</v>
      </c>
      <c r="C26" s="11"/>
      <c r="D26" s="12"/>
    </row>
    <row r="27" spans="2:6" ht="14">
      <c r="B27" s="5" t="s">
        <v>49</v>
      </c>
      <c r="C27" s="1"/>
      <c r="D27" s="1"/>
      <c r="E27" s="1"/>
      <c r="F27" s="1"/>
    </row>
    <row r="28" spans="2:6">
      <c r="B28" s="5" t="s">
        <v>49</v>
      </c>
      <c r="E28" s="6"/>
      <c r="F28" s="6"/>
    </row>
    <row r="29" spans="2:6">
      <c r="B29" s="5" t="s">
        <v>49</v>
      </c>
      <c r="E29" s="6"/>
      <c r="F29" s="6"/>
    </row>
    <row r="30" spans="2:6">
      <c r="B30" s="5" t="s">
        <v>49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1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4.5" style="6" customWidth="1"/>
    <col min="10" max="10" width="4.83203125" style="6" customWidth="1"/>
    <col min="11" max="13" width="4.5" style="6" customWidth="1"/>
    <col min="14" max="14" width="4.83203125" style="6" customWidth="1"/>
    <col min="15" max="15" width="7.83203125" style="6" bestFit="1" customWidth="1"/>
    <col min="16" max="16" width="7.5" style="6" bestFit="1" customWidth="1"/>
    <col min="17" max="17" width="19" style="5" customWidth="1"/>
    <col min="18" max="16384" width="9.1640625" style="3"/>
  </cols>
  <sheetData>
    <row r="1" spans="1:17" s="2" customFormat="1" ht="29" customHeight="1">
      <c r="A1" s="39" t="s">
        <v>223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272</v>
      </c>
      <c r="B3" s="31" t="s">
        <v>0</v>
      </c>
      <c r="C3" s="49" t="s">
        <v>274</v>
      </c>
      <c r="D3" s="49" t="s">
        <v>6</v>
      </c>
      <c r="E3" s="33" t="s">
        <v>275</v>
      </c>
      <c r="F3" s="33" t="s">
        <v>5</v>
      </c>
      <c r="G3" s="33" t="s">
        <v>270</v>
      </c>
      <c r="H3" s="33"/>
      <c r="I3" s="33"/>
      <c r="J3" s="33"/>
      <c r="K3" s="33" t="s">
        <v>271</v>
      </c>
      <c r="L3" s="33"/>
      <c r="M3" s="33"/>
      <c r="N3" s="33"/>
      <c r="O3" s="33" t="s">
        <v>1</v>
      </c>
      <c r="P3" s="33" t="s">
        <v>3</v>
      </c>
      <c r="Q3" s="35" t="s">
        <v>2</v>
      </c>
    </row>
    <row r="4" spans="1:17" s="1" customFormat="1" ht="21" customHeight="1" thickBot="1">
      <c r="A4" s="48"/>
      <c r="B4" s="3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4"/>
      <c r="P4" s="34"/>
      <c r="Q4" s="36"/>
    </row>
    <row r="5" spans="1:17" ht="16">
      <c r="A5" s="37" t="s">
        <v>32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>
      <c r="A6" s="8" t="s">
        <v>48</v>
      </c>
      <c r="B6" s="7" t="s">
        <v>218</v>
      </c>
      <c r="C6" s="7" t="s">
        <v>219</v>
      </c>
      <c r="D6" s="7" t="s">
        <v>220</v>
      </c>
      <c r="E6" s="7" t="s">
        <v>276</v>
      </c>
      <c r="F6" s="7" t="s">
        <v>36</v>
      </c>
      <c r="G6" s="14" t="s">
        <v>208</v>
      </c>
      <c r="H6" s="14" t="s">
        <v>31</v>
      </c>
      <c r="I6" s="14" t="s">
        <v>221</v>
      </c>
      <c r="J6" s="8"/>
      <c r="K6" s="14" t="s">
        <v>222</v>
      </c>
      <c r="L6" s="14" t="s">
        <v>208</v>
      </c>
      <c r="M6" s="15" t="s">
        <v>31</v>
      </c>
      <c r="N6" s="8"/>
      <c r="O6" s="8" t="str">
        <f>"137,5"</f>
        <v>137,5</v>
      </c>
      <c r="P6" s="8" t="str">
        <f>"89,5538"</f>
        <v>89,5538</v>
      </c>
      <c r="Q6" s="7" t="s">
        <v>273</v>
      </c>
    </row>
    <row r="7" spans="1:17">
      <c r="B7" s="5" t="s">
        <v>49</v>
      </c>
    </row>
    <row r="8" spans="1:17">
      <c r="B8" s="5" t="s">
        <v>49</v>
      </c>
    </row>
    <row r="9" spans="1:17">
      <c r="B9" s="5" t="s">
        <v>49</v>
      </c>
    </row>
    <row r="10" spans="1:17">
      <c r="B10" s="5" t="s">
        <v>49</v>
      </c>
    </row>
    <row r="11" spans="1:17">
      <c r="B11" s="5" t="s">
        <v>49</v>
      </c>
    </row>
    <row r="12" spans="1:17">
      <c r="B12" s="5" t="s">
        <v>49</v>
      </c>
    </row>
    <row r="13" spans="1:17">
      <c r="B13" s="5" t="s">
        <v>49</v>
      </c>
    </row>
    <row r="14" spans="1:17">
      <c r="B14" s="5" t="s">
        <v>49</v>
      </c>
    </row>
    <row r="15" spans="1:17">
      <c r="B15" s="5" t="s">
        <v>49</v>
      </c>
    </row>
    <row r="16" spans="1:17" ht="18">
      <c r="B16" s="5" t="s">
        <v>49</v>
      </c>
      <c r="C16" s="9"/>
      <c r="D16" s="9"/>
    </row>
    <row r="17" spans="2:6" ht="16">
      <c r="B17" s="5" t="s">
        <v>49</v>
      </c>
      <c r="C17" s="10"/>
      <c r="D17" s="10"/>
    </row>
    <row r="18" spans="2:6" ht="14">
      <c r="B18" s="5" t="s">
        <v>49</v>
      </c>
      <c r="C18" s="11"/>
      <c r="D18" s="12"/>
    </row>
    <row r="19" spans="2:6" ht="14">
      <c r="B19" s="5" t="s">
        <v>49</v>
      </c>
      <c r="C19" s="1"/>
      <c r="D19" s="1"/>
      <c r="E19" s="1"/>
      <c r="F19" s="1"/>
    </row>
    <row r="20" spans="2:6">
      <c r="B20" s="5" t="s">
        <v>49</v>
      </c>
      <c r="E20" s="6"/>
      <c r="F20" s="6"/>
    </row>
    <row r="21" spans="2:6">
      <c r="B21" s="5" t="s">
        <v>49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1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5.5" style="6" customWidth="1"/>
    <col min="10" max="10" width="4.83203125" style="6" customWidth="1"/>
    <col min="11" max="12" width="4.5" style="6" customWidth="1"/>
    <col min="13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8.83203125" style="5" customWidth="1"/>
    <col min="18" max="16384" width="9.1640625" style="3"/>
  </cols>
  <sheetData>
    <row r="1" spans="1:17" s="2" customFormat="1" ht="29" customHeight="1">
      <c r="A1" s="39" t="s">
        <v>224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272</v>
      </c>
      <c r="B3" s="31" t="s">
        <v>0</v>
      </c>
      <c r="C3" s="49" t="s">
        <v>274</v>
      </c>
      <c r="D3" s="49" t="s">
        <v>6</v>
      </c>
      <c r="E3" s="33" t="s">
        <v>275</v>
      </c>
      <c r="F3" s="33" t="s">
        <v>5</v>
      </c>
      <c r="G3" s="33" t="s">
        <v>270</v>
      </c>
      <c r="H3" s="33"/>
      <c r="I3" s="33"/>
      <c r="J3" s="33"/>
      <c r="K3" s="33" t="s">
        <v>271</v>
      </c>
      <c r="L3" s="33"/>
      <c r="M3" s="33"/>
      <c r="N3" s="33"/>
      <c r="O3" s="33" t="s">
        <v>1</v>
      </c>
      <c r="P3" s="33" t="s">
        <v>3</v>
      </c>
      <c r="Q3" s="35" t="s">
        <v>2</v>
      </c>
    </row>
    <row r="4" spans="1:17" s="1" customFormat="1" ht="21" customHeight="1" thickBot="1">
      <c r="A4" s="48"/>
      <c r="B4" s="3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4"/>
      <c r="P4" s="34"/>
      <c r="Q4" s="36"/>
    </row>
    <row r="5" spans="1:17" ht="16">
      <c r="A5" s="37" t="s">
        <v>107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>
      <c r="A6" s="8" t="s">
        <v>48</v>
      </c>
      <c r="B6" s="7" t="s">
        <v>215</v>
      </c>
      <c r="C6" s="7" t="s">
        <v>216</v>
      </c>
      <c r="D6" s="7" t="s">
        <v>217</v>
      </c>
      <c r="E6" s="7" t="s">
        <v>276</v>
      </c>
      <c r="F6" s="7" t="s">
        <v>36</v>
      </c>
      <c r="G6" s="14" t="s">
        <v>17</v>
      </c>
      <c r="H6" s="14" t="s">
        <v>62</v>
      </c>
      <c r="I6" s="15" t="s">
        <v>160</v>
      </c>
      <c r="J6" s="8"/>
      <c r="K6" s="14" t="s">
        <v>57</v>
      </c>
      <c r="L6" s="14" t="s">
        <v>177</v>
      </c>
      <c r="M6" s="14" t="s">
        <v>15</v>
      </c>
      <c r="N6" s="8"/>
      <c r="O6" s="8" t="str">
        <f>"230,0"</f>
        <v>230,0</v>
      </c>
      <c r="P6" s="8" t="str">
        <f>"130,4330"</f>
        <v>130,4330</v>
      </c>
      <c r="Q6" s="7"/>
    </row>
    <row r="7" spans="1:17">
      <c r="B7" s="5" t="s">
        <v>49</v>
      </c>
    </row>
    <row r="8" spans="1:17">
      <c r="B8" s="5" t="s">
        <v>49</v>
      </c>
    </row>
    <row r="9" spans="1:17">
      <c r="B9" s="5" t="s">
        <v>49</v>
      </c>
    </row>
    <row r="10" spans="1:17">
      <c r="B10" s="5" t="s">
        <v>49</v>
      </c>
    </row>
    <row r="11" spans="1:17">
      <c r="B11" s="5" t="s">
        <v>49</v>
      </c>
    </row>
    <row r="12" spans="1:17">
      <c r="B12" s="5" t="s">
        <v>49</v>
      </c>
    </row>
    <row r="13" spans="1:17">
      <c r="B13" s="5" t="s">
        <v>49</v>
      </c>
    </row>
    <row r="14" spans="1:17">
      <c r="B14" s="5" t="s">
        <v>49</v>
      </c>
    </row>
    <row r="15" spans="1:17">
      <c r="B15" s="5" t="s">
        <v>49</v>
      </c>
    </row>
    <row r="16" spans="1:17" ht="18">
      <c r="B16" s="5" t="s">
        <v>49</v>
      </c>
      <c r="C16" s="9"/>
      <c r="D16" s="9"/>
    </row>
    <row r="17" spans="2:6" ht="16">
      <c r="B17" s="5" t="s">
        <v>49</v>
      </c>
      <c r="C17" s="10"/>
      <c r="D17" s="10"/>
    </row>
    <row r="18" spans="2:6" ht="14">
      <c r="B18" s="5" t="s">
        <v>49</v>
      </c>
      <c r="C18" s="11"/>
      <c r="D18" s="12"/>
    </row>
    <row r="19" spans="2:6" ht="14">
      <c r="B19" s="5" t="s">
        <v>49</v>
      </c>
      <c r="C19" s="1"/>
      <c r="D19" s="1"/>
      <c r="E19" s="1"/>
      <c r="F19" s="1"/>
    </row>
    <row r="20" spans="2:6">
      <c r="B20" s="5" t="s">
        <v>49</v>
      </c>
      <c r="E20" s="6"/>
      <c r="F20" s="6"/>
    </row>
    <row r="21" spans="2:6">
      <c r="B21" s="5" t="s">
        <v>49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3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8.1640625" style="5" bestFit="1" customWidth="1"/>
    <col min="14" max="16384" width="9.1640625" style="3"/>
  </cols>
  <sheetData>
    <row r="1" spans="1:13" s="2" customFormat="1" ht="29" customHeight="1">
      <c r="A1" s="39" t="s">
        <v>225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272</v>
      </c>
      <c r="B3" s="31" t="s">
        <v>0</v>
      </c>
      <c r="C3" s="49" t="s">
        <v>274</v>
      </c>
      <c r="D3" s="49" t="s">
        <v>6</v>
      </c>
      <c r="E3" s="33" t="s">
        <v>275</v>
      </c>
      <c r="F3" s="33" t="s">
        <v>5</v>
      </c>
      <c r="G3" s="33" t="s">
        <v>270</v>
      </c>
      <c r="H3" s="33"/>
      <c r="I3" s="33"/>
      <c r="J3" s="33"/>
      <c r="K3" s="33" t="s">
        <v>132</v>
      </c>
      <c r="L3" s="33" t="s">
        <v>3</v>
      </c>
      <c r="M3" s="35" t="s">
        <v>2</v>
      </c>
    </row>
    <row r="4" spans="1:13" s="1" customFormat="1" ht="21" customHeight="1" thickBot="1">
      <c r="A4" s="48"/>
      <c r="B4" s="3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69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17" t="s">
        <v>48</v>
      </c>
      <c r="B6" s="16" t="s">
        <v>209</v>
      </c>
      <c r="C6" s="16" t="s">
        <v>210</v>
      </c>
      <c r="D6" s="16" t="s">
        <v>211</v>
      </c>
      <c r="E6" s="16" t="s">
        <v>276</v>
      </c>
      <c r="F6" s="16" t="s">
        <v>36</v>
      </c>
      <c r="G6" s="20" t="s">
        <v>20</v>
      </c>
      <c r="H6" s="20" t="s">
        <v>208</v>
      </c>
      <c r="I6" s="21" t="s">
        <v>31</v>
      </c>
      <c r="J6" s="17"/>
      <c r="K6" s="17" t="str">
        <f>"65,0"</f>
        <v>65,0</v>
      </c>
      <c r="L6" s="17" t="str">
        <f>"40,0953"</f>
        <v>40,0953</v>
      </c>
      <c r="M6" s="16" t="s">
        <v>257</v>
      </c>
    </row>
    <row r="7" spans="1:13">
      <c r="A7" s="19" t="s">
        <v>133</v>
      </c>
      <c r="B7" s="18" t="s">
        <v>212</v>
      </c>
      <c r="C7" s="18" t="s">
        <v>213</v>
      </c>
      <c r="D7" s="18" t="s">
        <v>214</v>
      </c>
      <c r="E7" s="18" t="s">
        <v>276</v>
      </c>
      <c r="F7" s="18" t="s">
        <v>36</v>
      </c>
      <c r="G7" s="22" t="s">
        <v>18</v>
      </c>
      <c r="H7" s="22" t="s">
        <v>19</v>
      </c>
      <c r="I7" s="23" t="s">
        <v>20</v>
      </c>
      <c r="J7" s="19"/>
      <c r="K7" s="19" t="str">
        <f>"55,0"</f>
        <v>55,0</v>
      </c>
      <c r="L7" s="19" t="str">
        <f>"34,4492"</f>
        <v>34,4492</v>
      </c>
      <c r="M7" s="18" t="s">
        <v>256</v>
      </c>
    </row>
    <row r="8" spans="1:13">
      <c r="B8" s="5" t="s">
        <v>49</v>
      </c>
    </row>
    <row r="9" spans="1:13">
      <c r="B9" s="5" t="s">
        <v>49</v>
      </c>
    </row>
    <row r="10" spans="1:13">
      <c r="B10" s="5" t="s">
        <v>49</v>
      </c>
    </row>
    <row r="11" spans="1:13">
      <c r="B11" s="5" t="s">
        <v>49</v>
      </c>
    </row>
    <row r="12" spans="1:13">
      <c r="B12" s="5" t="s">
        <v>49</v>
      </c>
    </row>
    <row r="13" spans="1:13">
      <c r="B13" s="5" t="s">
        <v>49</v>
      </c>
    </row>
    <row r="14" spans="1:13">
      <c r="B14" s="5" t="s">
        <v>49</v>
      </c>
    </row>
    <row r="15" spans="1:13">
      <c r="B15" s="5" t="s">
        <v>49</v>
      </c>
    </row>
    <row r="16" spans="1:13">
      <c r="B16" s="5" t="s">
        <v>49</v>
      </c>
    </row>
    <row r="17" spans="2:6" ht="18">
      <c r="B17" s="5" t="s">
        <v>49</v>
      </c>
      <c r="C17" s="9"/>
      <c r="D17" s="9"/>
    </row>
    <row r="18" spans="2:6" ht="16">
      <c r="B18" s="5" t="s">
        <v>49</v>
      </c>
      <c r="C18" s="10"/>
      <c r="D18" s="10"/>
    </row>
    <row r="19" spans="2:6" ht="14">
      <c r="B19" s="5" t="s">
        <v>49</v>
      </c>
      <c r="C19" s="11"/>
      <c r="D19" s="12"/>
    </row>
    <row r="20" spans="2:6" ht="14">
      <c r="B20" s="5" t="s">
        <v>49</v>
      </c>
      <c r="C20" s="1"/>
      <c r="D20" s="1"/>
      <c r="E20" s="1"/>
      <c r="F20" s="1"/>
    </row>
    <row r="21" spans="2:6">
      <c r="B21" s="5" t="s">
        <v>49</v>
      </c>
      <c r="E21" s="6"/>
      <c r="F21" s="6"/>
    </row>
    <row r="22" spans="2:6">
      <c r="B22" s="5" t="s">
        <v>49</v>
      </c>
      <c r="E22" s="6"/>
      <c r="F22" s="6"/>
    </row>
    <row r="23" spans="2:6">
      <c r="B23" s="5" t="s">
        <v>49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5"/>
  <sheetViews>
    <sheetView tabSelected="1"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39" t="s">
        <v>226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272</v>
      </c>
      <c r="B3" s="31" t="s">
        <v>0</v>
      </c>
      <c r="C3" s="49" t="s">
        <v>274</v>
      </c>
      <c r="D3" s="49" t="s">
        <v>6</v>
      </c>
      <c r="E3" s="33" t="s">
        <v>275</v>
      </c>
      <c r="F3" s="33" t="s">
        <v>5</v>
      </c>
      <c r="G3" s="33" t="s">
        <v>270</v>
      </c>
      <c r="H3" s="33"/>
      <c r="I3" s="33"/>
      <c r="J3" s="33"/>
      <c r="K3" s="33" t="s">
        <v>132</v>
      </c>
      <c r="L3" s="33" t="s">
        <v>3</v>
      </c>
      <c r="M3" s="35" t="s">
        <v>2</v>
      </c>
    </row>
    <row r="4" spans="1:13" s="1" customFormat="1" ht="21" customHeight="1" thickBot="1">
      <c r="A4" s="48"/>
      <c r="B4" s="3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85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48</v>
      </c>
      <c r="B6" s="7" t="s">
        <v>202</v>
      </c>
      <c r="C6" s="7" t="s">
        <v>238</v>
      </c>
      <c r="D6" s="7" t="s">
        <v>203</v>
      </c>
      <c r="E6" s="7" t="s">
        <v>279</v>
      </c>
      <c r="F6" s="7" t="s">
        <v>36</v>
      </c>
      <c r="G6" s="14" t="s">
        <v>26</v>
      </c>
      <c r="H6" s="14" t="s">
        <v>27</v>
      </c>
      <c r="I6" s="14" t="s">
        <v>204</v>
      </c>
      <c r="J6" s="8"/>
      <c r="K6" s="8" t="str">
        <f>"47,5"</f>
        <v>47,5</v>
      </c>
      <c r="L6" s="8" t="str">
        <f>"37,3188"</f>
        <v>37,3188</v>
      </c>
      <c r="M6" s="7" t="s">
        <v>273</v>
      </c>
    </row>
    <row r="7" spans="1:13">
      <c r="B7" s="5" t="s">
        <v>49</v>
      </c>
    </row>
    <row r="8" spans="1:13" ht="16">
      <c r="A8" s="30" t="s">
        <v>205</v>
      </c>
      <c r="B8" s="30"/>
      <c r="C8" s="30"/>
      <c r="D8" s="30"/>
      <c r="E8" s="30"/>
      <c r="F8" s="30"/>
      <c r="G8" s="30"/>
      <c r="H8" s="30"/>
      <c r="I8" s="30"/>
      <c r="J8" s="30"/>
    </row>
    <row r="9" spans="1:13">
      <c r="A9" s="8" t="s">
        <v>48</v>
      </c>
      <c r="B9" s="7" t="s">
        <v>206</v>
      </c>
      <c r="C9" s="7" t="s">
        <v>239</v>
      </c>
      <c r="D9" s="7" t="s">
        <v>207</v>
      </c>
      <c r="E9" s="7" t="s">
        <v>281</v>
      </c>
      <c r="F9" s="7" t="s">
        <v>36</v>
      </c>
      <c r="G9" s="14" t="s">
        <v>19</v>
      </c>
      <c r="H9" s="14" t="s">
        <v>20</v>
      </c>
      <c r="I9" s="14" t="s">
        <v>208</v>
      </c>
      <c r="J9" s="8"/>
      <c r="K9" s="8" t="str">
        <f>"65,0"</f>
        <v>65,0</v>
      </c>
      <c r="L9" s="8" t="str">
        <f>"44,1887"</f>
        <v>44,1887</v>
      </c>
      <c r="M9" s="7" t="s">
        <v>273</v>
      </c>
    </row>
    <row r="10" spans="1:13">
      <c r="B10" s="5" t="s">
        <v>49</v>
      </c>
    </row>
    <row r="11" spans="1:13">
      <c r="B11" s="5" t="s">
        <v>49</v>
      </c>
    </row>
    <row r="12" spans="1:13">
      <c r="B12" s="5" t="s">
        <v>49</v>
      </c>
    </row>
    <row r="13" spans="1:13">
      <c r="B13" s="5" t="s">
        <v>49</v>
      </c>
    </row>
    <row r="14" spans="1:13">
      <c r="B14" s="5" t="s">
        <v>49</v>
      </c>
    </row>
    <row r="15" spans="1:13">
      <c r="B15" s="5" t="s">
        <v>49</v>
      </c>
    </row>
    <row r="16" spans="1:13">
      <c r="B16" s="5" t="s">
        <v>49</v>
      </c>
    </row>
    <row r="17" spans="2:6">
      <c r="B17" s="5" t="s">
        <v>49</v>
      </c>
    </row>
    <row r="18" spans="2:6">
      <c r="B18" s="5" t="s">
        <v>49</v>
      </c>
    </row>
    <row r="19" spans="2:6" ht="18">
      <c r="B19" s="5" t="s">
        <v>49</v>
      </c>
      <c r="C19" s="9"/>
      <c r="D19" s="9"/>
    </row>
    <row r="20" spans="2:6" ht="16">
      <c r="B20" s="5" t="s">
        <v>49</v>
      </c>
      <c r="C20" s="10"/>
      <c r="D20" s="10"/>
    </row>
    <row r="21" spans="2:6" ht="14">
      <c r="B21" s="5" t="s">
        <v>49</v>
      </c>
      <c r="C21" s="11"/>
      <c r="D21" s="12"/>
    </row>
    <row r="22" spans="2:6" ht="14">
      <c r="B22" s="5" t="s">
        <v>49</v>
      </c>
      <c r="C22" s="1"/>
      <c r="D22" s="1"/>
      <c r="E22" s="1"/>
      <c r="F22" s="1"/>
    </row>
    <row r="23" spans="2:6">
      <c r="B23" s="5" t="s">
        <v>49</v>
      </c>
      <c r="E23" s="6"/>
      <c r="F23" s="6"/>
    </row>
    <row r="24" spans="2:6">
      <c r="B24" s="5" t="s">
        <v>49</v>
      </c>
      <c r="E24" s="6"/>
      <c r="F24" s="6"/>
    </row>
    <row r="25" spans="2:6">
      <c r="B25" s="5" t="s">
        <v>49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5">
    <pageSetUpPr fitToPage="1"/>
  </sheetPr>
  <dimension ref="A1:U33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9" width="5.5" style="6" customWidth="1"/>
    <col min="10" max="10" width="4.83203125" style="6" customWidth="1"/>
    <col min="11" max="11" width="5.5" style="6" customWidth="1"/>
    <col min="12" max="13" width="4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9" bestFit="1" customWidth="1"/>
    <col min="20" max="20" width="8.5" style="6" bestFit="1" customWidth="1"/>
    <col min="21" max="21" width="19.6640625" style="5" customWidth="1"/>
    <col min="22" max="16384" width="9.1640625" style="3"/>
  </cols>
  <sheetData>
    <row r="1" spans="1:21" s="2" customFormat="1" ht="29" customHeight="1">
      <c r="A1" s="39" t="s">
        <v>236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272</v>
      </c>
      <c r="B3" s="31" t="s">
        <v>0</v>
      </c>
      <c r="C3" s="49" t="s">
        <v>274</v>
      </c>
      <c r="D3" s="49" t="s">
        <v>6</v>
      </c>
      <c r="E3" s="33" t="s">
        <v>275</v>
      </c>
      <c r="F3" s="33" t="s">
        <v>5</v>
      </c>
      <c r="G3" s="33" t="s">
        <v>7</v>
      </c>
      <c r="H3" s="33"/>
      <c r="I3" s="33"/>
      <c r="J3" s="33"/>
      <c r="K3" s="33" t="s">
        <v>8</v>
      </c>
      <c r="L3" s="33"/>
      <c r="M3" s="33"/>
      <c r="N3" s="33"/>
      <c r="O3" s="33" t="s">
        <v>9</v>
      </c>
      <c r="P3" s="33"/>
      <c r="Q3" s="33"/>
      <c r="R3" s="33"/>
      <c r="S3" s="50" t="s">
        <v>1</v>
      </c>
      <c r="T3" s="33" t="s">
        <v>3</v>
      </c>
      <c r="U3" s="35" t="s">
        <v>2</v>
      </c>
    </row>
    <row r="4" spans="1:21" s="1" customFormat="1" ht="21" customHeight="1" thickBot="1">
      <c r="A4" s="48"/>
      <c r="B4" s="3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1"/>
      <c r="T4" s="34"/>
      <c r="U4" s="36"/>
    </row>
    <row r="5" spans="1:21" ht="16">
      <c r="A5" s="37" t="s">
        <v>10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8" t="s">
        <v>48</v>
      </c>
      <c r="B6" s="7" t="s">
        <v>11</v>
      </c>
      <c r="C6" s="7" t="s">
        <v>12</v>
      </c>
      <c r="D6" s="7" t="s">
        <v>13</v>
      </c>
      <c r="E6" s="7" t="s">
        <v>276</v>
      </c>
      <c r="F6" s="7" t="s">
        <v>14</v>
      </c>
      <c r="G6" s="14" t="s">
        <v>15</v>
      </c>
      <c r="H6" s="14" t="s">
        <v>16</v>
      </c>
      <c r="I6" s="15" t="s">
        <v>17</v>
      </c>
      <c r="J6" s="8"/>
      <c r="K6" s="14" t="s">
        <v>18</v>
      </c>
      <c r="L6" s="14" t="s">
        <v>19</v>
      </c>
      <c r="M6" s="14" t="s">
        <v>20</v>
      </c>
      <c r="N6" s="8"/>
      <c r="O6" s="14" t="s">
        <v>15</v>
      </c>
      <c r="P6" s="15" t="s">
        <v>16</v>
      </c>
      <c r="Q6" s="14" t="s">
        <v>16</v>
      </c>
      <c r="R6" s="8"/>
      <c r="S6" s="28" t="str">
        <f>"280,0"</f>
        <v>280,0</v>
      </c>
      <c r="T6" s="8" t="str">
        <f>"308,5880"</f>
        <v>308,5880</v>
      </c>
      <c r="U6" s="7" t="s">
        <v>262</v>
      </c>
    </row>
    <row r="7" spans="1:21">
      <c r="B7" s="5" t="s">
        <v>49</v>
      </c>
    </row>
    <row r="8" spans="1:21" ht="16">
      <c r="A8" s="30" t="s">
        <v>21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21">
      <c r="A9" s="8" t="s">
        <v>48</v>
      </c>
      <c r="B9" s="7" t="s">
        <v>22</v>
      </c>
      <c r="C9" s="7" t="s">
        <v>23</v>
      </c>
      <c r="D9" s="7" t="s">
        <v>24</v>
      </c>
      <c r="E9" s="7" t="s">
        <v>277</v>
      </c>
      <c r="F9" s="7" t="s">
        <v>25</v>
      </c>
      <c r="G9" s="14" t="s">
        <v>26</v>
      </c>
      <c r="H9" s="14" t="s">
        <v>27</v>
      </c>
      <c r="I9" s="14" t="s">
        <v>18</v>
      </c>
      <c r="J9" s="8"/>
      <c r="K9" s="14" t="s">
        <v>28</v>
      </c>
      <c r="L9" s="14" t="s">
        <v>29</v>
      </c>
      <c r="M9" s="14" t="s">
        <v>30</v>
      </c>
      <c r="N9" s="8"/>
      <c r="O9" s="14" t="s">
        <v>18</v>
      </c>
      <c r="P9" s="14" t="s">
        <v>20</v>
      </c>
      <c r="Q9" s="14" t="s">
        <v>31</v>
      </c>
      <c r="R9" s="8"/>
      <c r="S9" s="28" t="str">
        <f>"155,0"</f>
        <v>155,0</v>
      </c>
      <c r="T9" s="8" t="str">
        <f>"185,1320"</f>
        <v>185,1320</v>
      </c>
      <c r="U9" s="7" t="s">
        <v>263</v>
      </c>
    </row>
    <row r="10" spans="1:21">
      <c r="B10" s="5" t="s">
        <v>49</v>
      </c>
    </row>
    <row r="11" spans="1:21" ht="16">
      <c r="A11" s="30" t="s">
        <v>32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21">
      <c r="A12" s="8" t="s">
        <v>50</v>
      </c>
      <c r="B12" s="7" t="s">
        <v>33</v>
      </c>
      <c r="C12" s="7" t="s">
        <v>34</v>
      </c>
      <c r="D12" s="7" t="s">
        <v>35</v>
      </c>
      <c r="E12" s="7" t="s">
        <v>276</v>
      </c>
      <c r="F12" s="7" t="s">
        <v>36</v>
      </c>
      <c r="G12" s="15" t="s">
        <v>37</v>
      </c>
      <c r="H12" s="15" t="s">
        <v>38</v>
      </c>
      <c r="I12" s="15" t="s">
        <v>38</v>
      </c>
      <c r="J12" s="8"/>
      <c r="K12" s="15"/>
      <c r="L12" s="8"/>
      <c r="M12" s="8"/>
      <c r="N12" s="8"/>
      <c r="O12" s="15"/>
      <c r="P12" s="8"/>
      <c r="Q12" s="8"/>
      <c r="R12" s="8"/>
      <c r="S12" s="28">
        <v>0</v>
      </c>
      <c r="T12" s="8" t="str">
        <f>"0,0000"</f>
        <v>0,0000</v>
      </c>
      <c r="U12" s="7" t="s">
        <v>273</v>
      </c>
    </row>
    <row r="13" spans="1:21">
      <c r="B13" s="5" t="s">
        <v>49</v>
      </c>
    </row>
    <row r="14" spans="1:21">
      <c r="B14" s="5" t="s">
        <v>49</v>
      </c>
    </row>
    <row r="15" spans="1:21">
      <c r="B15" s="5" t="s">
        <v>49</v>
      </c>
    </row>
    <row r="16" spans="1:21">
      <c r="B16" s="5" t="s">
        <v>49</v>
      </c>
    </row>
    <row r="17" spans="2:6">
      <c r="B17" s="5" t="s">
        <v>49</v>
      </c>
    </row>
    <row r="18" spans="2:6">
      <c r="B18" s="5" t="s">
        <v>49</v>
      </c>
    </row>
    <row r="19" spans="2:6">
      <c r="B19" s="5" t="s">
        <v>49</v>
      </c>
    </row>
    <row r="20" spans="2:6">
      <c r="B20" s="5" t="s">
        <v>49</v>
      </c>
    </row>
    <row r="21" spans="2:6">
      <c r="B21" s="5" t="s">
        <v>49</v>
      </c>
    </row>
    <row r="22" spans="2:6" ht="18">
      <c r="B22" s="5" t="s">
        <v>49</v>
      </c>
      <c r="C22" s="9"/>
      <c r="D22" s="9"/>
    </row>
    <row r="23" spans="2:6" ht="16">
      <c r="B23" s="5" t="s">
        <v>49</v>
      </c>
      <c r="C23" s="10"/>
      <c r="D23" s="10"/>
    </row>
    <row r="24" spans="2:6" ht="14">
      <c r="B24" s="5" t="s">
        <v>49</v>
      </c>
      <c r="C24" s="11"/>
      <c r="D24" s="12"/>
    </row>
    <row r="25" spans="2:6" ht="14">
      <c r="B25" s="5" t="s">
        <v>49</v>
      </c>
      <c r="C25" s="1"/>
      <c r="D25" s="1"/>
      <c r="E25" s="1"/>
      <c r="F25" s="1"/>
    </row>
    <row r="26" spans="2:6">
      <c r="B26" s="5" t="s">
        <v>49</v>
      </c>
      <c r="E26" s="6"/>
      <c r="F26" s="6"/>
    </row>
    <row r="27" spans="2:6">
      <c r="B27" s="5" t="s">
        <v>49</v>
      </c>
    </row>
    <row r="28" spans="2:6">
      <c r="B28" s="5" t="s">
        <v>49</v>
      </c>
    </row>
    <row r="29" spans="2:6" ht="16">
      <c r="B29" s="5" t="s">
        <v>49</v>
      </c>
      <c r="C29" s="10"/>
      <c r="D29" s="10"/>
    </row>
    <row r="30" spans="2:6" ht="14">
      <c r="B30" s="5" t="s">
        <v>49</v>
      </c>
      <c r="C30" s="11"/>
      <c r="D30" s="12"/>
    </row>
    <row r="31" spans="2:6" ht="14">
      <c r="B31" s="5" t="s">
        <v>49</v>
      </c>
      <c r="C31" s="1"/>
      <c r="D31" s="1"/>
      <c r="E31" s="1"/>
      <c r="F31" s="1"/>
    </row>
    <row r="32" spans="2:6">
      <c r="B32" s="5" t="s">
        <v>49</v>
      </c>
      <c r="E32" s="6"/>
      <c r="F32" s="6"/>
    </row>
    <row r="33" spans="2:2">
      <c r="B33" s="5" t="s">
        <v>49</v>
      </c>
    </row>
  </sheetData>
  <mergeCells count="16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A8:R8"/>
    <mergeCell ref="A11:R11"/>
    <mergeCell ref="B3:B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21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9.5" style="5" bestFit="1" customWidth="1"/>
    <col min="22" max="16384" width="9.1640625" style="3"/>
  </cols>
  <sheetData>
    <row r="1" spans="1:21" s="2" customFormat="1" ht="29" customHeight="1">
      <c r="A1" s="39" t="s">
        <v>233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272</v>
      </c>
      <c r="B3" s="31" t="s">
        <v>0</v>
      </c>
      <c r="C3" s="49" t="s">
        <v>274</v>
      </c>
      <c r="D3" s="49" t="s">
        <v>6</v>
      </c>
      <c r="E3" s="33" t="s">
        <v>275</v>
      </c>
      <c r="F3" s="33" t="s">
        <v>5</v>
      </c>
      <c r="G3" s="33" t="s">
        <v>7</v>
      </c>
      <c r="H3" s="33"/>
      <c r="I3" s="33"/>
      <c r="J3" s="33"/>
      <c r="K3" s="33" t="s">
        <v>8</v>
      </c>
      <c r="L3" s="33"/>
      <c r="M3" s="33"/>
      <c r="N3" s="33"/>
      <c r="O3" s="33" t="s">
        <v>9</v>
      </c>
      <c r="P3" s="33"/>
      <c r="Q3" s="33"/>
      <c r="R3" s="33"/>
      <c r="S3" s="33" t="s">
        <v>1</v>
      </c>
      <c r="T3" s="33" t="s">
        <v>3</v>
      </c>
      <c r="U3" s="35" t="s">
        <v>2</v>
      </c>
    </row>
    <row r="4" spans="1:21" s="1" customFormat="1" ht="21" customHeight="1" thickBot="1">
      <c r="A4" s="48"/>
      <c r="B4" s="3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4"/>
      <c r="U4" s="36"/>
    </row>
    <row r="5" spans="1:21" ht="16">
      <c r="A5" s="37" t="s">
        <v>79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8" t="s">
        <v>48</v>
      </c>
      <c r="B6" s="7" t="s">
        <v>80</v>
      </c>
      <c r="C6" s="7" t="s">
        <v>254</v>
      </c>
      <c r="D6" s="7" t="s">
        <v>81</v>
      </c>
      <c r="E6" s="7" t="s">
        <v>278</v>
      </c>
      <c r="F6" s="7" t="s">
        <v>36</v>
      </c>
      <c r="G6" s="14" t="s">
        <v>72</v>
      </c>
      <c r="H6" s="14" t="s">
        <v>73</v>
      </c>
      <c r="I6" s="15" t="s">
        <v>74</v>
      </c>
      <c r="J6" s="8"/>
      <c r="K6" s="14" t="s">
        <v>16</v>
      </c>
      <c r="L6" s="14" t="s">
        <v>82</v>
      </c>
      <c r="M6" s="15" t="s">
        <v>17</v>
      </c>
      <c r="N6" s="8"/>
      <c r="O6" s="14" t="s">
        <v>37</v>
      </c>
      <c r="P6" s="14" t="s">
        <v>38</v>
      </c>
      <c r="Q6" s="14" t="s">
        <v>83</v>
      </c>
      <c r="R6" s="8"/>
      <c r="S6" s="8" t="str">
        <f>"520,0"</f>
        <v>520,0</v>
      </c>
      <c r="T6" s="8" t="str">
        <f>"323,4400"</f>
        <v>323,4400</v>
      </c>
      <c r="U6" s="7" t="s">
        <v>256</v>
      </c>
    </row>
    <row r="7" spans="1:21">
      <c r="B7" s="5" t="s">
        <v>49</v>
      </c>
    </row>
    <row r="8" spans="1:21">
      <c r="B8" s="5" t="s">
        <v>49</v>
      </c>
    </row>
    <row r="9" spans="1:21">
      <c r="B9" s="5" t="s">
        <v>49</v>
      </c>
    </row>
    <row r="10" spans="1:21">
      <c r="B10" s="5" t="s">
        <v>49</v>
      </c>
    </row>
    <row r="11" spans="1:21">
      <c r="B11" s="5" t="s">
        <v>49</v>
      </c>
    </row>
    <row r="12" spans="1:21">
      <c r="B12" s="5" t="s">
        <v>49</v>
      </c>
    </row>
    <row r="13" spans="1:21">
      <c r="B13" s="5" t="s">
        <v>49</v>
      </c>
    </row>
    <row r="14" spans="1:21">
      <c r="B14" s="5" t="s">
        <v>49</v>
      </c>
    </row>
    <row r="15" spans="1:21">
      <c r="B15" s="5" t="s">
        <v>49</v>
      </c>
    </row>
    <row r="16" spans="1:21" ht="18">
      <c r="B16" s="5" t="s">
        <v>49</v>
      </c>
      <c r="C16" s="9"/>
      <c r="D16" s="9"/>
    </row>
    <row r="17" spans="2:6" ht="16">
      <c r="B17" s="5" t="s">
        <v>49</v>
      </c>
      <c r="C17" s="10"/>
      <c r="D17" s="10"/>
    </row>
    <row r="18" spans="2:6" ht="14">
      <c r="B18" s="5" t="s">
        <v>49</v>
      </c>
      <c r="C18" s="11"/>
      <c r="D18" s="12"/>
    </row>
    <row r="19" spans="2:6" ht="14">
      <c r="B19" s="5" t="s">
        <v>49</v>
      </c>
      <c r="C19" s="1"/>
      <c r="D19" s="1"/>
      <c r="E19" s="1"/>
      <c r="F19" s="1"/>
    </row>
    <row r="20" spans="2:6">
      <c r="B20" s="5" t="s">
        <v>49</v>
      </c>
      <c r="E20" s="6"/>
      <c r="F20" s="6"/>
    </row>
    <row r="21" spans="2:6">
      <c r="B21" s="5" t="s">
        <v>49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26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" style="5" bestFit="1" customWidth="1"/>
    <col min="22" max="16384" width="9.1640625" style="3"/>
  </cols>
  <sheetData>
    <row r="1" spans="1:21" s="2" customFormat="1" ht="29" customHeight="1">
      <c r="A1" s="39" t="s">
        <v>234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272</v>
      </c>
      <c r="B3" s="31" t="s">
        <v>0</v>
      </c>
      <c r="C3" s="49" t="s">
        <v>274</v>
      </c>
      <c r="D3" s="49" t="s">
        <v>6</v>
      </c>
      <c r="E3" s="33" t="s">
        <v>275</v>
      </c>
      <c r="F3" s="33" t="s">
        <v>5</v>
      </c>
      <c r="G3" s="33" t="s">
        <v>7</v>
      </c>
      <c r="H3" s="33"/>
      <c r="I3" s="33"/>
      <c r="J3" s="33"/>
      <c r="K3" s="33" t="s">
        <v>8</v>
      </c>
      <c r="L3" s="33"/>
      <c r="M3" s="33"/>
      <c r="N3" s="33"/>
      <c r="O3" s="33" t="s">
        <v>9</v>
      </c>
      <c r="P3" s="33"/>
      <c r="Q3" s="33"/>
      <c r="R3" s="33"/>
      <c r="S3" s="33" t="s">
        <v>1</v>
      </c>
      <c r="T3" s="33" t="s">
        <v>3</v>
      </c>
      <c r="U3" s="35" t="s">
        <v>2</v>
      </c>
    </row>
    <row r="4" spans="1:21" s="1" customFormat="1" ht="21" customHeight="1" thickBot="1">
      <c r="A4" s="48"/>
      <c r="B4" s="3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4"/>
      <c r="U4" s="36"/>
    </row>
    <row r="5" spans="1:21" ht="16">
      <c r="A5" s="37" t="s">
        <v>69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17" t="s">
        <v>48</v>
      </c>
      <c r="B6" s="16" t="s">
        <v>70</v>
      </c>
      <c r="C6" s="16" t="s">
        <v>255</v>
      </c>
      <c r="D6" s="16" t="s">
        <v>71</v>
      </c>
      <c r="E6" s="16" t="s">
        <v>278</v>
      </c>
      <c r="F6" s="16" t="s">
        <v>36</v>
      </c>
      <c r="G6" s="20" t="s">
        <v>72</v>
      </c>
      <c r="H6" s="20" t="s">
        <v>73</v>
      </c>
      <c r="I6" s="21" t="s">
        <v>74</v>
      </c>
      <c r="J6" s="17"/>
      <c r="K6" s="20" t="s">
        <v>16</v>
      </c>
      <c r="L6" s="20" t="s">
        <v>75</v>
      </c>
      <c r="M6" s="20" t="s">
        <v>76</v>
      </c>
      <c r="N6" s="17"/>
      <c r="O6" s="20" t="s">
        <v>72</v>
      </c>
      <c r="P6" s="20" t="s">
        <v>66</v>
      </c>
      <c r="Q6" s="21" t="s">
        <v>68</v>
      </c>
      <c r="R6" s="17"/>
      <c r="S6" s="17" t="str">
        <f>"487,5"</f>
        <v>487,5</v>
      </c>
      <c r="T6" s="17" t="str">
        <f>"313,0237"</f>
        <v>313,0237</v>
      </c>
      <c r="U6" s="16" t="s">
        <v>268</v>
      </c>
    </row>
    <row r="7" spans="1:21">
      <c r="A7" s="19" t="s">
        <v>48</v>
      </c>
      <c r="B7" s="18" t="s">
        <v>70</v>
      </c>
      <c r="C7" s="18" t="s">
        <v>77</v>
      </c>
      <c r="D7" s="18" t="s">
        <v>71</v>
      </c>
      <c r="E7" s="18" t="s">
        <v>276</v>
      </c>
      <c r="F7" s="18" t="s">
        <v>36</v>
      </c>
      <c r="G7" s="22" t="s">
        <v>72</v>
      </c>
      <c r="H7" s="22" t="s">
        <v>73</v>
      </c>
      <c r="I7" s="23" t="s">
        <v>74</v>
      </c>
      <c r="J7" s="19"/>
      <c r="K7" s="22" t="s">
        <v>16</v>
      </c>
      <c r="L7" s="22" t="s">
        <v>75</v>
      </c>
      <c r="M7" s="22" t="s">
        <v>76</v>
      </c>
      <c r="N7" s="19"/>
      <c r="O7" s="22" t="s">
        <v>72</v>
      </c>
      <c r="P7" s="22" t="s">
        <v>66</v>
      </c>
      <c r="Q7" s="23" t="s">
        <v>68</v>
      </c>
      <c r="R7" s="19"/>
      <c r="S7" s="19" t="str">
        <f>"487,5"</f>
        <v>487,5</v>
      </c>
      <c r="T7" s="19" t="str">
        <f>"313,0237"</f>
        <v>313,0237</v>
      </c>
      <c r="U7" s="18" t="s">
        <v>268</v>
      </c>
    </row>
    <row r="8" spans="1:21">
      <c r="B8" s="5" t="s">
        <v>49</v>
      </c>
    </row>
    <row r="9" spans="1:21">
      <c r="B9" s="5" t="s">
        <v>49</v>
      </c>
    </row>
    <row r="10" spans="1:21">
      <c r="B10" s="5" t="s">
        <v>49</v>
      </c>
    </row>
    <row r="11" spans="1:21">
      <c r="B11" s="5" t="s">
        <v>49</v>
      </c>
    </row>
    <row r="12" spans="1:21">
      <c r="B12" s="5" t="s">
        <v>49</v>
      </c>
    </row>
    <row r="13" spans="1:21">
      <c r="B13" s="5" t="s">
        <v>49</v>
      </c>
    </row>
    <row r="14" spans="1:21">
      <c r="B14" s="5" t="s">
        <v>49</v>
      </c>
    </row>
    <row r="15" spans="1:21">
      <c r="B15" s="5" t="s">
        <v>49</v>
      </c>
    </row>
    <row r="16" spans="1:21">
      <c r="B16" s="5" t="s">
        <v>49</v>
      </c>
    </row>
    <row r="17" spans="2:6" ht="18">
      <c r="B17" s="5" t="s">
        <v>49</v>
      </c>
      <c r="C17" s="9"/>
      <c r="D17" s="9"/>
    </row>
    <row r="18" spans="2:6" ht="16">
      <c r="B18" s="5" t="s">
        <v>49</v>
      </c>
      <c r="C18" s="10"/>
      <c r="D18" s="10"/>
    </row>
    <row r="19" spans="2:6" ht="14">
      <c r="B19" s="5" t="s">
        <v>49</v>
      </c>
      <c r="C19" s="11"/>
      <c r="D19" s="12"/>
    </row>
    <row r="20" spans="2:6" ht="14">
      <c r="B20" s="5" t="s">
        <v>49</v>
      </c>
      <c r="C20" s="1"/>
      <c r="D20" s="1"/>
      <c r="E20" s="1"/>
      <c r="F20" s="1"/>
    </row>
    <row r="21" spans="2:6">
      <c r="B21" s="5" t="s">
        <v>49</v>
      </c>
      <c r="E21" s="6"/>
      <c r="F21" s="6"/>
    </row>
    <row r="22" spans="2:6">
      <c r="B22" s="5" t="s">
        <v>49</v>
      </c>
    </row>
    <row r="23" spans="2:6" ht="14">
      <c r="B23" s="5" t="s">
        <v>49</v>
      </c>
      <c r="C23" s="11"/>
      <c r="D23" s="12"/>
    </row>
    <row r="24" spans="2:6" ht="14">
      <c r="B24" s="5" t="s">
        <v>49</v>
      </c>
      <c r="C24" s="1"/>
      <c r="D24" s="1"/>
      <c r="E24" s="1"/>
      <c r="F24" s="1"/>
    </row>
    <row r="25" spans="2:6">
      <c r="B25" s="5" t="s">
        <v>49</v>
      </c>
      <c r="E25" s="6"/>
      <c r="F25" s="6"/>
    </row>
    <row r="26" spans="2:6">
      <c r="B26" s="5" t="s">
        <v>49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32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8.6640625" style="5" bestFit="1" customWidth="1"/>
    <col min="18" max="16384" width="9.1640625" style="3"/>
  </cols>
  <sheetData>
    <row r="1" spans="1:17" s="2" customFormat="1" ht="29" customHeight="1">
      <c r="A1" s="39" t="s">
        <v>228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272</v>
      </c>
      <c r="B3" s="31" t="s">
        <v>0</v>
      </c>
      <c r="C3" s="49" t="s">
        <v>274</v>
      </c>
      <c r="D3" s="49" t="s">
        <v>6</v>
      </c>
      <c r="E3" s="33" t="s">
        <v>275</v>
      </c>
      <c r="F3" s="33" t="s">
        <v>5</v>
      </c>
      <c r="G3" s="33" t="s">
        <v>8</v>
      </c>
      <c r="H3" s="33"/>
      <c r="I3" s="33"/>
      <c r="J3" s="33"/>
      <c r="K3" s="33" t="s">
        <v>9</v>
      </c>
      <c r="L3" s="33"/>
      <c r="M3" s="33"/>
      <c r="N3" s="33"/>
      <c r="O3" s="33" t="s">
        <v>1</v>
      </c>
      <c r="P3" s="33" t="s">
        <v>3</v>
      </c>
      <c r="Q3" s="35" t="s">
        <v>2</v>
      </c>
    </row>
    <row r="4" spans="1:17" s="1" customFormat="1" ht="21" customHeight="1" thickBot="1">
      <c r="A4" s="48"/>
      <c r="B4" s="3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4"/>
      <c r="P4" s="34"/>
      <c r="Q4" s="36"/>
    </row>
    <row r="5" spans="1:17" ht="16">
      <c r="A5" s="37" t="s">
        <v>10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>
      <c r="A6" s="8" t="s">
        <v>48</v>
      </c>
      <c r="B6" s="7" t="s">
        <v>59</v>
      </c>
      <c r="C6" s="7" t="s">
        <v>60</v>
      </c>
      <c r="D6" s="7" t="s">
        <v>61</v>
      </c>
      <c r="E6" s="7" t="s">
        <v>276</v>
      </c>
      <c r="F6" s="7" t="s">
        <v>258</v>
      </c>
      <c r="G6" s="14" t="s">
        <v>15</v>
      </c>
      <c r="H6" s="14" t="s">
        <v>64</v>
      </c>
      <c r="I6" s="15" t="s">
        <v>65</v>
      </c>
      <c r="J6" s="8"/>
      <c r="K6" s="14" t="s">
        <v>66</v>
      </c>
      <c r="L6" s="15" t="s">
        <v>67</v>
      </c>
      <c r="M6" s="15" t="s">
        <v>67</v>
      </c>
      <c r="N6" s="8"/>
      <c r="O6" s="8" t="str">
        <f>"292,5"</f>
        <v>292,5</v>
      </c>
      <c r="P6" s="8" t="str">
        <f>"230,2560"</f>
        <v>230,2560</v>
      </c>
      <c r="Q6" s="7" t="s">
        <v>260</v>
      </c>
    </row>
    <row r="7" spans="1:17">
      <c r="B7" s="5" t="s">
        <v>49</v>
      </c>
    </row>
    <row r="8" spans="1:17" ht="16">
      <c r="A8" s="30" t="s">
        <v>85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7">
      <c r="A9" s="8" t="s">
        <v>48</v>
      </c>
      <c r="B9" s="7" t="s">
        <v>155</v>
      </c>
      <c r="C9" s="7" t="s">
        <v>241</v>
      </c>
      <c r="D9" s="7" t="s">
        <v>156</v>
      </c>
      <c r="E9" s="7" t="s">
        <v>279</v>
      </c>
      <c r="F9" s="7" t="s">
        <v>259</v>
      </c>
      <c r="G9" s="14" t="s">
        <v>102</v>
      </c>
      <c r="H9" s="15" t="s">
        <v>62</v>
      </c>
      <c r="I9" s="15" t="s">
        <v>62</v>
      </c>
      <c r="J9" s="8"/>
      <c r="K9" s="14" t="s">
        <v>67</v>
      </c>
      <c r="L9" s="14" t="s">
        <v>38</v>
      </c>
      <c r="M9" s="15" t="s">
        <v>118</v>
      </c>
      <c r="N9" s="8"/>
      <c r="O9" s="8" t="str">
        <f>"340,0"</f>
        <v>340,0</v>
      </c>
      <c r="P9" s="8" t="str">
        <f>"244,3240"</f>
        <v>244,3240</v>
      </c>
      <c r="Q9" s="7" t="s">
        <v>273</v>
      </c>
    </row>
    <row r="10" spans="1:17">
      <c r="B10" s="5" t="s">
        <v>49</v>
      </c>
    </row>
    <row r="11" spans="1:17" ht="16">
      <c r="A11" s="30" t="s">
        <v>79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7">
      <c r="A12" s="8" t="s">
        <v>48</v>
      </c>
      <c r="B12" s="7" t="s">
        <v>196</v>
      </c>
      <c r="C12" s="7" t="s">
        <v>197</v>
      </c>
      <c r="D12" s="7" t="s">
        <v>198</v>
      </c>
      <c r="E12" s="7" t="s">
        <v>276</v>
      </c>
      <c r="F12" s="7" t="s">
        <v>199</v>
      </c>
      <c r="G12" s="14" t="s">
        <v>160</v>
      </c>
      <c r="H12" s="15" t="s">
        <v>63</v>
      </c>
      <c r="I12" s="15" t="s">
        <v>63</v>
      </c>
      <c r="J12" s="8"/>
      <c r="K12" s="14" t="s">
        <v>200</v>
      </c>
      <c r="L12" s="14" t="s">
        <v>194</v>
      </c>
      <c r="M12" s="15" t="s">
        <v>201</v>
      </c>
      <c r="N12" s="8"/>
      <c r="O12" s="8" t="str">
        <f>"385,0"</f>
        <v>385,0</v>
      </c>
      <c r="P12" s="8" t="str">
        <f>"234,7730"</f>
        <v>234,7730</v>
      </c>
      <c r="Q12" s="7" t="s">
        <v>273</v>
      </c>
    </row>
    <row r="13" spans="1:17">
      <c r="B13" s="5" t="s">
        <v>49</v>
      </c>
    </row>
    <row r="14" spans="1:17">
      <c r="B14" s="5" t="s">
        <v>49</v>
      </c>
    </row>
    <row r="15" spans="1:17">
      <c r="B15" s="5" t="s">
        <v>49</v>
      </c>
    </row>
    <row r="16" spans="1:17">
      <c r="B16" s="5" t="s">
        <v>49</v>
      </c>
    </row>
    <row r="17" spans="2:6">
      <c r="B17" s="5" t="s">
        <v>49</v>
      </c>
    </row>
    <row r="18" spans="2:6">
      <c r="B18" s="5" t="s">
        <v>49</v>
      </c>
    </row>
    <row r="19" spans="2:6">
      <c r="B19" s="5" t="s">
        <v>49</v>
      </c>
    </row>
    <row r="20" spans="2:6">
      <c r="B20" s="5" t="s">
        <v>49</v>
      </c>
    </row>
    <row r="21" spans="2:6">
      <c r="B21" s="5" t="s">
        <v>49</v>
      </c>
    </row>
    <row r="22" spans="2:6" ht="18">
      <c r="B22" s="5" t="s">
        <v>49</v>
      </c>
      <c r="C22" s="9"/>
      <c r="D22" s="9"/>
    </row>
    <row r="23" spans="2:6" ht="16">
      <c r="B23" s="5" t="s">
        <v>49</v>
      </c>
      <c r="C23" s="10"/>
      <c r="D23" s="10"/>
    </row>
    <row r="24" spans="2:6" ht="14">
      <c r="B24" s="5" t="s">
        <v>49</v>
      </c>
      <c r="C24" s="11"/>
      <c r="D24" s="12"/>
    </row>
    <row r="25" spans="2:6" ht="14">
      <c r="B25" s="5" t="s">
        <v>49</v>
      </c>
      <c r="C25" s="1"/>
      <c r="D25" s="1"/>
      <c r="E25" s="1"/>
      <c r="F25" s="1"/>
    </row>
    <row r="26" spans="2:6">
      <c r="B26" s="5" t="s">
        <v>49</v>
      </c>
      <c r="E26" s="6"/>
      <c r="F26" s="6"/>
    </row>
    <row r="27" spans="2:6">
      <c r="B27" s="5" t="s">
        <v>49</v>
      </c>
      <c r="E27" s="6"/>
      <c r="F27" s="6"/>
    </row>
    <row r="28" spans="2:6">
      <c r="B28" s="5" t="s">
        <v>49</v>
      </c>
    </row>
    <row r="29" spans="2:6" ht="14">
      <c r="B29" s="5" t="s">
        <v>49</v>
      </c>
      <c r="C29" s="11"/>
      <c r="D29" s="12"/>
    </row>
    <row r="30" spans="2:6" ht="14">
      <c r="B30" s="5" t="s">
        <v>49</v>
      </c>
      <c r="C30" s="1"/>
      <c r="D30" s="1"/>
      <c r="E30" s="1"/>
      <c r="F30" s="1"/>
    </row>
    <row r="31" spans="2:6">
      <c r="B31" s="5" t="s">
        <v>49</v>
      </c>
      <c r="E31" s="6"/>
      <c r="F31" s="6"/>
    </row>
    <row r="32" spans="2:6">
      <c r="B32" s="5" t="s">
        <v>49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79"/>
  <sheetViews>
    <sheetView topLeftCell="A15" workbookViewId="0">
      <selection activeCell="E38" sqref="E38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1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4.83203125" style="5" bestFit="1" customWidth="1"/>
    <col min="14" max="16384" width="9.1640625" style="3"/>
  </cols>
  <sheetData>
    <row r="1" spans="1:13" s="2" customFormat="1" ht="29" customHeight="1">
      <c r="A1" s="39" t="s">
        <v>231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272</v>
      </c>
      <c r="B3" s="31" t="s">
        <v>0</v>
      </c>
      <c r="C3" s="49" t="s">
        <v>274</v>
      </c>
      <c r="D3" s="49" t="s">
        <v>6</v>
      </c>
      <c r="E3" s="33" t="s">
        <v>275</v>
      </c>
      <c r="F3" s="33" t="s">
        <v>5</v>
      </c>
      <c r="G3" s="33" t="s">
        <v>8</v>
      </c>
      <c r="H3" s="33"/>
      <c r="I3" s="33"/>
      <c r="J3" s="33"/>
      <c r="K3" s="33" t="s">
        <v>132</v>
      </c>
      <c r="L3" s="33" t="s">
        <v>3</v>
      </c>
      <c r="M3" s="35" t="s">
        <v>2</v>
      </c>
    </row>
    <row r="4" spans="1:13" s="1" customFormat="1" ht="21" customHeight="1" thickBot="1">
      <c r="A4" s="48"/>
      <c r="B4" s="3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21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48</v>
      </c>
      <c r="B6" s="7" t="s">
        <v>135</v>
      </c>
      <c r="C6" s="7" t="s">
        <v>245</v>
      </c>
      <c r="D6" s="7" t="s">
        <v>136</v>
      </c>
      <c r="E6" s="7" t="s">
        <v>278</v>
      </c>
      <c r="F6" s="7" t="s">
        <v>14</v>
      </c>
      <c r="G6" s="14" t="s">
        <v>30</v>
      </c>
      <c r="H6" s="14" t="s">
        <v>26</v>
      </c>
      <c r="I6" s="15" t="s">
        <v>27</v>
      </c>
      <c r="J6" s="8"/>
      <c r="K6" s="8" t="str">
        <f>"40,0"</f>
        <v>40,0</v>
      </c>
      <c r="L6" s="8" t="str">
        <f>"50,2400"</f>
        <v>50,2400</v>
      </c>
      <c r="M6" s="7" t="s">
        <v>262</v>
      </c>
    </row>
    <row r="7" spans="1:13">
      <c r="B7" s="5" t="s">
        <v>49</v>
      </c>
    </row>
    <row r="8" spans="1:13" ht="16">
      <c r="A8" s="30" t="s">
        <v>137</v>
      </c>
      <c r="B8" s="30"/>
      <c r="C8" s="30"/>
      <c r="D8" s="30"/>
      <c r="E8" s="30"/>
      <c r="F8" s="30"/>
      <c r="G8" s="30"/>
      <c r="H8" s="30"/>
      <c r="I8" s="30"/>
      <c r="J8" s="30"/>
    </row>
    <row r="9" spans="1:13">
      <c r="A9" s="8" t="s">
        <v>48</v>
      </c>
      <c r="B9" s="7" t="s">
        <v>138</v>
      </c>
      <c r="C9" s="7" t="s">
        <v>139</v>
      </c>
      <c r="D9" s="7" t="s">
        <v>140</v>
      </c>
      <c r="E9" s="7" t="s">
        <v>276</v>
      </c>
      <c r="F9" s="7" t="s">
        <v>36</v>
      </c>
      <c r="G9" s="14" t="s">
        <v>19</v>
      </c>
      <c r="H9" s="14" t="s">
        <v>20</v>
      </c>
      <c r="I9" s="15" t="s">
        <v>141</v>
      </c>
      <c r="J9" s="8"/>
      <c r="K9" s="8" t="str">
        <f>"60,0"</f>
        <v>60,0</v>
      </c>
      <c r="L9" s="8" t="str">
        <f>"67,3260"</f>
        <v>67,3260</v>
      </c>
      <c r="M9" s="7" t="s">
        <v>256</v>
      </c>
    </row>
    <row r="10" spans="1:13">
      <c r="B10" s="5" t="s">
        <v>49</v>
      </c>
    </row>
    <row r="11" spans="1:13" ht="16">
      <c r="A11" s="30" t="s">
        <v>21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3">
      <c r="A12" s="8" t="s">
        <v>48</v>
      </c>
      <c r="B12" s="7" t="s">
        <v>142</v>
      </c>
      <c r="C12" s="7" t="s">
        <v>246</v>
      </c>
      <c r="D12" s="7" t="s">
        <v>143</v>
      </c>
      <c r="E12" s="7" t="s">
        <v>278</v>
      </c>
      <c r="F12" s="7" t="s">
        <v>36</v>
      </c>
      <c r="G12" s="14" t="s">
        <v>54</v>
      </c>
      <c r="H12" s="15" t="s">
        <v>144</v>
      </c>
      <c r="I12" s="15" t="s">
        <v>144</v>
      </c>
      <c r="J12" s="8"/>
      <c r="K12" s="8" t="str">
        <f>"75,0"</f>
        <v>75,0</v>
      </c>
      <c r="L12" s="8" t="str">
        <f>"74,1975"</f>
        <v>74,1975</v>
      </c>
      <c r="M12" s="7" t="s">
        <v>267</v>
      </c>
    </row>
    <row r="13" spans="1:13">
      <c r="B13" s="5" t="s">
        <v>49</v>
      </c>
    </row>
    <row r="14" spans="1:13" ht="16">
      <c r="A14" s="30" t="s">
        <v>145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3">
      <c r="A15" s="8" t="s">
        <v>48</v>
      </c>
      <c r="B15" s="7" t="s">
        <v>146</v>
      </c>
      <c r="C15" s="7" t="s">
        <v>147</v>
      </c>
      <c r="D15" s="7" t="s">
        <v>148</v>
      </c>
      <c r="E15" s="7" t="s">
        <v>277</v>
      </c>
      <c r="F15" s="7" t="s">
        <v>14</v>
      </c>
      <c r="G15" s="14" t="s">
        <v>30</v>
      </c>
      <c r="H15" s="14" t="s">
        <v>26</v>
      </c>
      <c r="I15" s="15" t="s">
        <v>27</v>
      </c>
      <c r="J15" s="8"/>
      <c r="K15" s="8" t="str">
        <f>"40,0"</f>
        <v>40,0</v>
      </c>
      <c r="L15" s="8" t="str">
        <f>"36,4760"</f>
        <v>36,4760</v>
      </c>
      <c r="M15" s="7" t="s">
        <v>262</v>
      </c>
    </row>
    <row r="16" spans="1:13">
      <c r="B16" s="5" t="s">
        <v>49</v>
      </c>
    </row>
    <row r="17" spans="1:13" ht="16">
      <c r="A17" s="30" t="s">
        <v>137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3">
      <c r="A18" s="8" t="s">
        <v>48</v>
      </c>
      <c r="B18" s="7" t="s">
        <v>149</v>
      </c>
      <c r="C18" s="7" t="s">
        <v>150</v>
      </c>
      <c r="D18" s="7" t="s">
        <v>151</v>
      </c>
      <c r="E18" s="7" t="s">
        <v>277</v>
      </c>
      <c r="F18" s="7" t="s">
        <v>261</v>
      </c>
      <c r="G18" s="14" t="s">
        <v>27</v>
      </c>
      <c r="H18" s="15" t="s">
        <v>18</v>
      </c>
      <c r="I18" s="14" t="s">
        <v>18</v>
      </c>
      <c r="J18" s="8"/>
      <c r="K18" s="8" t="str">
        <f>"50,0"</f>
        <v>50,0</v>
      </c>
      <c r="L18" s="8" t="str">
        <f>"45,2050"</f>
        <v>45,2050</v>
      </c>
      <c r="M18" s="7" t="s">
        <v>263</v>
      </c>
    </row>
    <row r="19" spans="1:13">
      <c r="B19" s="5" t="s">
        <v>49</v>
      </c>
    </row>
    <row r="20" spans="1:13" ht="16">
      <c r="A20" s="30" t="s">
        <v>85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3">
      <c r="A21" s="17" t="s">
        <v>48</v>
      </c>
      <c r="B21" s="16" t="s">
        <v>152</v>
      </c>
      <c r="C21" s="16" t="s">
        <v>153</v>
      </c>
      <c r="D21" s="16" t="s">
        <v>154</v>
      </c>
      <c r="E21" s="16" t="s">
        <v>276</v>
      </c>
      <c r="F21" s="16" t="s">
        <v>36</v>
      </c>
      <c r="G21" s="20" t="s">
        <v>65</v>
      </c>
      <c r="H21" s="20" t="s">
        <v>75</v>
      </c>
      <c r="I21" s="21" t="s">
        <v>17</v>
      </c>
      <c r="J21" s="17"/>
      <c r="K21" s="17" t="str">
        <f>"117,5"</f>
        <v>117,5</v>
      </c>
      <c r="L21" s="17" t="str">
        <f>"86,0335"</f>
        <v>86,0335</v>
      </c>
      <c r="M21" s="16" t="s">
        <v>273</v>
      </c>
    </row>
    <row r="22" spans="1:13">
      <c r="A22" s="19" t="s">
        <v>48</v>
      </c>
      <c r="B22" s="18" t="s">
        <v>155</v>
      </c>
      <c r="C22" s="18" t="s">
        <v>241</v>
      </c>
      <c r="D22" s="18" t="s">
        <v>156</v>
      </c>
      <c r="E22" s="18" t="s">
        <v>279</v>
      </c>
      <c r="F22" s="18" t="s">
        <v>36</v>
      </c>
      <c r="G22" s="22" t="s">
        <v>102</v>
      </c>
      <c r="H22" s="23" t="s">
        <v>62</v>
      </c>
      <c r="I22" s="23" t="s">
        <v>62</v>
      </c>
      <c r="J22" s="19"/>
      <c r="K22" s="19" t="str">
        <f>"125,0"</f>
        <v>125,0</v>
      </c>
      <c r="L22" s="19" t="str">
        <f>"89,8250"</f>
        <v>89,8250</v>
      </c>
      <c r="M22" s="18" t="s">
        <v>273</v>
      </c>
    </row>
    <row r="23" spans="1:13">
      <c r="B23" s="5" t="s">
        <v>49</v>
      </c>
    </row>
    <row r="24" spans="1:13" ht="16">
      <c r="A24" s="30" t="s">
        <v>32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3">
      <c r="A25" s="8" t="s">
        <v>48</v>
      </c>
      <c r="B25" s="7" t="s">
        <v>157</v>
      </c>
      <c r="C25" s="7" t="s">
        <v>247</v>
      </c>
      <c r="D25" s="7" t="s">
        <v>158</v>
      </c>
      <c r="E25" s="7" t="s">
        <v>280</v>
      </c>
      <c r="F25" s="7" t="s">
        <v>159</v>
      </c>
      <c r="G25" s="14" t="s">
        <v>62</v>
      </c>
      <c r="H25" s="14" t="s">
        <v>160</v>
      </c>
      <c r="I25" s="15" t="s">
        <v>161</v>
      </c>
      <c r="J25" s="8"/>
      <c r="K25" s="8" t="str">
        <f>"135,0"</f>
        <v>135,0</v>
      </c>
      <c r="L25" s="8" t="str">
        <f>"128,1817"</f>
        <v>128,1817</v>
      </c>
      <c r="M25" s="7" t="s">
        <v>273</v>
      </c>
    </row>
    <row r="26" spans="1:13">
      <c r="B26" s="5" t="s">
        <v>49</v>
      </c>
    </row>
    <row r="27" spans="1:13" ht="16">
      <c r="A27" s="30" t="s">
        <v>69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3">
      <c r="A28" s="17" t="s">
        <v>48</v>
      </c>
      <c r="B28" s="16" t="s">
        <v>162</v>
      </c>
      <c r="C28" s="16" t="s">
        <v>163</v>
      </c>
      <c r="D28" s="16" t="s">
        <v>164</v>
      </c>
      <c r="E28" s="16" t="s">
        <v>276</v>
      </c>
      <c r="F28" s="16" t="s">
        <v>36</v>
      </c>
      <c r="G28" s="20" t="s">
        <v>39</v>
      </c>
      <c r="H28" s="20" t="s">
        <v>103</v>
      </c>
      <c r="I28" s="20" t="s">
        <v>47</v>
      </c>
      <c r="J28" s="17"/>
      <c r="K28" s="17" t="str">
        <f>"155,0"</f>
        <v>155,0</v>
      </c>
      <c r="L28" s="17" t="str">
        <f>"99,8820"</f>
        <v>99,8820</v>
      </c>
      <c r="M28" s="16" t="s">
        <v>256</v>
      </c>
    </row>
    <row r="29" spans="1:13">
      <c r="A29" s="25" t="s">
        <v>48</v>
      </c>
      <c r="B29" s="24" t="s">
        <v>165</v>
      </c>
      <c r="C29" s="24" t="s">
        <v>244</v>
      </c>
      <c r="D29" s="24" t="s">
        <v>166</v>
      </c>
      <c r="E29" s="24" t="s">
        <v>281</v>
      </c>
      <c r="F29" s="24" t="s">
        <v>261</v>
      </c>
      <c r="G29" s="26" t="s">
        <v>17</v>
      </c>
      <c r="H29" s="26" t="s">
        <v>102</v>
      </c>
      <c r="I29" s="26" t="s">
        <v>167</v>
      </c>
      <c r="J29" s="25"/>
      <c r="K29" s="25" t="str">
        <f>"127,5"</f>
        <v>127,5</v>
      </c>
      <c r="L29" s="25" t="str">
        <f>"95,4743"</f>
        <v>95,4743</v>
      </c>
      <c r="M29" s="24" t="s">
        <v>273</v>
      </c>
    </row>
    <row r="30" spans="1:13">
      <c r="A30" s="25" t="s">
        <v>48</v>
      </c>
      <c r="B30" s="24" t="s">
        <v>168</v>
      </c>
      <c r="C30" s="24" t="s">
        <v>248</v>
      </c>
      <c r="D30" s="24" t="s">
        <v>169</v>
      </c>
      <c r="E30" s="24" t="s">
        <v>282</v>
      </c>
      <c r="F30" s="24" t="s">
        <v>36</v>
      </c>
      <c r="G30" s="26" t="s">
        <v>76</v>
      </c>
      <c r="H30" s="26" t="s">
        <v>167</v>
      </c>
      <c r="I30" s="27" t="s">
        <v>170</v>
      </c>
      <c r="J30" s="25"/>
      <c r="K30" s="25" t="str">
        <f>"127,5"</f>
        <v>127,5</v>
      </c>
      <c r="L30" s="25" t="str">
        <f>"134,1510"</f>
        <v>134,1510</v>
      </c>
      <c r="M30" s="24" t="s">
        <v>264</v>
      </c>
    </row>
    <row r="31" spans="1:13">
      <c r="A31" s="19" t="s">
        <v>133</v>
      </c>
      <c r="B31" s="18" t="s">
        <v>171</v>
      </c>
      <c r="C31" s="18" t="s">
        <v>249</v>
      </c>
      <c r="D31" s="18" t="s">
        <v>172</v>
      </c>
      <c r="E31" s="18" t="s">
        <v>282</v>
      </c>
      <c r="F31" s="18" t="s">
        <v>36</v>
      </c>
      <c r="G31" s="23" t="s">
        <v>173</v>
      </c>
      <c r="H31" s="22" t="s">
        <v>173</v>
      </c>
      <c r="I31" s="22" t="s">
        <v>174</v>
      </c>
      <c r="J31" s="19"/>
      <c r="K31" s="19" t="str">
        <f>"105,0"</f>
        <v>105,0</v>
      </c>
      <c r="L31" s="19" t="str">
        <f>"113,2710"</f>
        <v>113,2710</v>
      </c>
      <c r="M31" s="18" t="s">
        <v>265</v>
      </c>
    </row>
    <row r="32" spans="1:13">
      <c r="B32" s="5" t="s">
        <v>49</v>
      </c>
    </row>
    <row r="33" spans="1:13" ht="16">
      <c r="A33" s="30" t="s">
        <v>79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3">
      <c r="A34" s="8" t="s">
        <v>48</v>
      </c>
      <c r="B34" s="7" t="s">
        <v>175</v>
      </c>
      <c r="C34" s="7" t="s">
        <v>250</v>
      </c>
      <c r="D34" s="7" t="s">
        <v>176</v>
      </c>
      <c r="E34" s="7" t="s">
        <v>278</v>
      </c>
      <c r="F34" s="7" t="s">
        <v>36</v>
      </c>
      <c r="G34" s="14" t="s">
        <v>177</v>
      </c>
      <c r="H34" s="14" t="s">
        <v>178</v>
      </c>
      <c r="I34" s="15" t="s">
        <v>15</v>
      </c>
      <c r="J34" s="8"/>
      <c r="K34" s="8" t="str">
        <f>"95,0"</f>
        <v>95,0</v>
      </c>
      <c r="L34" s="8" t="str">
        <f>"58,4440"</f>
        <v>58,4440</v>
      </c>
      <c r="M34" s="7" t="s">
        <v>256</v>
      </c>
    </row>
    <row r="35" spans="1:13">
      <c r="B35" s="5" t="s">
        <v>49</v>
      </c>
    </row>
    <row r="36" spans="1:13" ht="16">
      <c r="A36" s="30" t="s">
        <v>107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3">
      <c r="A37" s="8" t="s">
        <v>48</v>
      </c>
      <c r="B37" s="7" t="s">
        <v>179</v>
      </c>
      <c r="C37" s="7" t="s">
        <v>180</v>
      </c>
      <c r="D37" s="7" t="s">
        <v>181</v>
      </c>
      <c r="E37" s="7" t="s">
        <v>276</v>
      </c>
      <c r="F37" s="7" t="s">
        <v>14</v>
      </c>
      <c r="G37" s="14" t="s">
        <v>63</v>
      </c>
      <c r="H37" s="14" t="s">
        <v>39</v>
      </c>
      <c r="I37" s="14" t="s">
        <v>103</v>
      </c>
      <c r="J37" s="8"/>
      <c r="K37" s="8" t="str">
        <f>"150,0"</f>
        <v>150,0</v>
      </c>
      <c r="L37" s="8" t="str">
        <f>"90,0600"</f>
        <v>90,0600</v>
      </c>
      <c r="M37" s="7" t="s">
        <v>262</v>
      </c>
    </row>
    <row r="38" spans="1:13">
      <c r="B38" s="5" t="s">
        <v>49</v>
      </c>
    </row>
    <row r="39" spans="1:13">
      <c r="B39" s="5" t="s">
        <v>49</v>
      </c>
    </row>
    <row r="40" spans="1:13">
      <c r="B40" s="5" t="s">
        <v>49</v>
      </c>
    </row>
    <row r="41" spans="1:13" ht="18">
      <c r="B41" s="9" t="s">
        <v>40</v>
      </c>
      <c r="C41" s="9"/>
    </row>
    <row r="42" spans="1:13" ht="16">
      <c r="B42" s="10" t="s">
        <v>46</v>
      </c>
      <c r="C42" s="10"/>
    </row>
    <row r="43" spans="1:13" ht="14">
      <c r="B43" s="11"/>
      <c r="C43" s="12" t="s">
        <v>41</v>
      </c>
    </row>
    <row r="44" spans="1:13" ht="14">
      <c r="B44" s="13" t="s">
        <v>42</v>
      </c>
      <c r="C44" s="13" t="s">
        <v>43</v>
      </c>
      <c r="D44" s="13" t="s">
        <v>266</v>
      </c>
      <c r="E44" s="13" t="s">
        <v>125</v>
      </c>
      <c r="F44" s="13" t="s">
        <v>44</v>
      </c>
    </row>
    <row r="45" spans="1:13">
      <c r="B45" s="5" t="s">
        <v>162</v>
      </c>
      <c r="C45" s="5" t="s">
        <v>41</v>
      </c>
      <c r="D45" s="6" t="s">
        <v>78</v>
      </c>
      <c r="E45" s="6" t="s">
        <v>47</v>
      </c>
      <c r="F45" s="6" t="s">
        <v>182</v>
      </c>
    </row>
    <row r="46" spans="1:13">
      <c r="B46" s="5" t="s">
        <v>179</v>
      </c>
      <c r="C46" s="5" t="s">
        <v>41</v>
      </c>
      <c r="D46" s="6" t="s">
        <v>129</v>
      </c>
      <c r="E46" s="6" t="s">
        <v>103</v>
      </c>
      <c r="F46" s="6" t="s">
        <v>183</v>
      </c>
    </row>
    <row r="47" spans="1:13">
      <c r="B47" s="5" t="s">
        <v>152</v>
      </c>
      <c r="C47" s="5" t="s">
        <v>41</v>
      </c>
      <c r="D47" s="6" t="s">
        <v>184</v>
      </c>
      <c r="E47" s="6" t="s">
        <v>75</v>
      </c>
      <c r="F47" s="6" t="s">
        <v>185</v>
      </c>
    </row>
    <row r="49" spans="2:6" ht="14">
      <c r="B49" s="11"/>
      <c r="C49" s="12" t="s">
        <v>131</v>
      </c>
    </row>
    <row r="50" spans="2:6" ht="14">
      <c r="B50" s="13" t="s">
        <v>42</v>
      </c>
      <c r="C50" s="13" t="s">
        <v>43</v>
      </c>
      <c r="D50" s="13" t="s">
        <v>266</v>
      </c>
      <c r="E50" s="13" t="s">
        <v>125</v>
      </c>
      <c r="F50" s="13" t="s">
        <v>44</v>
      </c>
    </row>
    <row r="51" spans="2:6">
      <c r="B51" s="5" t="s">
        <v>168</v>
      </c>
      <c r="C51" s="5" t="s">
        <v>251</v>
      </c>
      <c r="D51" s="6" t="s">
        <v>78</v>
      </c>
      <c r="E51" s="6" t="s">
        <v>167</v>
      </c>
      <c r="F51" s="6" t="s">
        <v>186</v>
      </c>
    </row>
    <row r="52" spans="2:6">
      <c r="B52" s="5" t="s">
        <v>157</v>
      </c>
      <c r="C52" s="5" t="s">
        <v>252</v>
      </c>
      <c r="D52" s="6" t="s">
        <v>187</v>
      </c>
      <c r="E52" s="6" t="s">
        <v>160</v>
      </c>
      <c r="F52" s="6" t="s">
        <v>188</v>
      </c>
    </row>
    <row r="53" spans="2:6">
      <c r="B53" s="5" t="s">
        <v>171</v>
      </c>
      <c r="C53" s="5" t="s">
        <v>251</v>
      </c>
      <c r="D53" s="6" t="s">
        <v>78</v>
      </c>
      <c r="E53" s="6" t="s">
        <v>174</v>
      </c>
      <c r="F53" s="6" t="s">
        <v>189</v>
      </c>
    </row>
    <row r="54" spans="2:6">
      <c r="B54" s="5" t="s">
        <v>49</v>
      </c>
    </row>
    <row r="55" spans="2:6">
      <c r="B55" s="5" t="s">
        <v>49</v>
      </c>
    </row>
    <row r="56" spans="2:6">
      <c r="B56" s="5" t="s">
        <v>49</v>
      </c>
    </row>
    <row r="57" spans="2:6">
      <c r="B57" s="5" t="s">
        <v>49</v>
      </c>
    </row>
    <row r="58" spans="2:6">
      <c r="B58" s="5" t="s">
        <v>49</v>
      </c>
    </row>
    <row r="59" spans="2:6">
      <c r="B59" s="5" t="s">
        <v>49</v>
      </c>
    </row>
    <row r="60" spans="2:6">
      <c r="B60" s="5" t="s">
        <v>49</v>
      </c>
    </row>
    <row r="61" spans="2:6">
      <c r="B61" s="5" t="s">
        <v>49</v>
      </c>
    </row>
    <row r="62" spans="2:6">
      <c r="B62" s="5" t="s">
        <v>49</v>
      </c>
    </row>
    <row r="63" spans="2:6">
      <c r="B63" s="5" t="s">
        <v>49</v>
      </c>
    </row>
    <row r="64" spans="2:6">
      <c r="B64" s="5" t="s">
        <v>49</v>
      </c>
    </row>
    <row r="65" spans="2:2">
      <c r="B65" s="5" t="s">
        <v>49</v>
      </c>
    </row>
    <row r="66" spans="2:2">
      <c r="B66" s="5" t="s">
        <v>49</v>
      </c>
    </row>
    <row r="67" spans="2:2">
      <c r="B67" s="5" t="s">
        <v>49</v>
      </c>
    </row>
    <row r="68" spans="2:2">
      <c r="B68" s="5" t="s">
        <v>49</v>
      </c>
    </row>
    <row r="69" spans="2:2">
      <c r="B69" s="5" t="s">
        <v>49</v>
      </c>
    </row>
    <row r="70" spans="2:2">
      <c r="B70" s="5" t="s">
        <v>49</v>
      </c>
    </row>
    <row r="71" spans="2:2">
      <c r="B71" s="5" t="s">
        <v>49</v>
      </c>
    </row>
    <row r="72" spans="2:2">
      <c r="B72" s="5" t="s">
        <v>49</v>
      </c>
    </row>
    <row r="73" spans="2:2">
      <c r="B73" s="5" t="s">
        <v>49</v>
      </c>
    </row>
    <row r="74" spans="2:2">
      <c r="B74" s="5" t="s">
        <v>49</v>
      </c>
    </row>
    <row r="75" spans="2:2">
      <c r="B75" s="5" t="s">
        <v>49</v>
      </c>
    </row>
    <row r="76" spans="2:2">
      <c r="B76" s="5" t="s">
        <v>49</v>
      </c>
    </row>
    <row r="77" spans="2:2">
      <c r="B77" s="5" t="s">
        <v>49</v>
      </c>
    </row>
    <row r="78" spans="2:2">
      <c r="B78" s="5" t="s">
        <v>49</v>
      </c>
    </row>
    <row r="79" spans="2:2">
      <c r="B79" s="5" t="s">
        <v>49</v>
      </c>
    </row>
  </sheetData>
  <mergeCells count="21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7:J27"/>
    <mergeCell ref="A33:J33"/>
    <mergeCell ref="A36:J36"/>
    <mergeCell ref="B3:B4"/>
    <mergeCell ref="A8:J8"/>
    <mergeCell ref="A11:J11"/>
    <mergeCell ref="A14:J14"/>
    <mergeCell ref="A17:J17"/>
    <mergeCell ref="A20:J20"/>
    <mergeCell ref="A24:J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5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39" t="s">
        <v>232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272</v>
      </c>
      <c r="B3" s="31" t="s">
        <v>0</v>
      </c>
      <c r="C3" s="49" t="s">
        <v>274</v>
      </c>
      <c r="D3" s="49" t="s">
        <v>6</v>
      </c>
      <c r="E3" s="33" t="s">
        <v>275</v>
      </c>
      <c r="F3" s="33" t="s">
        <v>5</v>
      </c>
      <c r="G3" s="33" t="s">
        <v>8</v>
      </c>
      <c r="H3" s="33"/>
      <c r="I3" s="33"/>
      <c r="J3" s="33"/>
      <c r="K3" s="33" t="s">
        <v>132</v>
      </c>
      <c r="L3" s="33" t="s">
        <v>3</v>
      </c>
      <c r="M3" s="35" t="s">
        <v>2</v>
      </c>
    </row>
    <row r="4" spans="1:13" s="1" customFormat="1" ht="21" customHeight="1" thickBot="1">
      <c r="A4" s="48"/>
      <c r="B4" s="3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85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48</v>
      </c>
      <c r="B6" s="7" t="s">
        <v>86</v>
      </c>
      <c r="C6" s="7" t="s">
        <v>87</v>
      </c>
      <c r="D6" s="7" t="s">
        <v>88</v>
      </c>
      <c r="E6" s="7" t="s">
        <v>276</v>
      </c>
      <c r="F6" s="7" t="s">
        <v>237</v>
      </c>
      <c r="G6" s="15" t="s">
        <v>89</v>
      </c>
      <c r="H6" s="14" t="s">
        <v>89</v>
      </c>
      <c r="I6" s="15" t="s">
        <v>90</v>
      </c>
      <c r="J6" s="8"/>
      <c r="K6" s="8" t="str">
        <f>"160,0"</f>
        <v>160,0</v>
      </c>
      <c r="L6" s="8" t="str">
        <f>"115,8720"</f>
        <v>115,8720</v>
      </c>
      <c r="M6" s="7" t="s">
        <v>273</v>
      </c>
    </row>
    <row r="7" spans="1:13">
      <c r="B7" s="5" t="s">
        <v>49</v>
      </c>
    </row>
    <row r="8" spans="1:13" ht="16">
      <c r="A8" s="30" t="s">
        <v>69</v>
      </c>
      <c r="B8" s="30"/>
      <c r="C8" s="30"/>
      <c r="D8" s="30"/>
      <c r="E8" s="30"/>
      <c r="F8" s="30"/>
      <c r="G8" s="30"/>
      <c r="H8" s="30"/>
      <c r="I8" s="30"/>
      <c r="J8" s="30"/>
    </row>
    <row r="9" spans="1:13">
      <c r="A9" s="8" t="s">
        <v>48</v>
      </c>
      <c r="B9" s="7" t="s">
        <v>91</v>
      </c>
      <c r="C9" s="7" t="s">
        <v>92</v>
      </c>
      <c r="D9" s="7" t="s">
        <v>93</v>
      </c>
      <c r="E9" s="7" t="s">
        <v>276</v>
      </c>
      <c r="F9" s="7" t="s">
        <v>36</v>
      </c>
      <c r="G9" s="14" t="s">
        <v>90</v>
      </c>
      <c r="H9" s="15" t="s">
        <v>94</v>
      </c>
      <c r="I9" s="15" t="s">
        <v>94</v>
      </c>
      <c r="J9" s="8"/>
      <c r="K9" s="8" t="str">
        <f>"165,0"</f>
        <v>165,0</v>
      </c>
      <c r="L9" s="8" t="str">
        <f>"107,9100"</f>
        <v>107,9100</v>
      </c>
      <c r="M9" s="7" t="s">
        <v>273</v>
      </c>
    </row>
    <row r="10" spans="1:13">
      <c r="B10" s="5" t="s">
        <v>49</v>
      </c>
    </row>
    <row r="11" spans="1:13" ht="16">
      <c r="A11" s="30" t="s">
        <v>79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3">
      <c r="A12" s="17" t="s">
        <v>48</v>
      </c>
      <c r="B12" s="16" t="s">
        <v>95</v>
      </c>
      <c r="C12" s="16" t="s">
        <v>96</v>
      </c>
      <c r="D12" s="16" t="s">
        <v>97</v>
      </c>
      <c r="E12" s="16" t="s">
        <v>276</v>
      </c>
      <c r="F12" s="16" t="s">
        <v>36</v>
      </c>
      <c r="G12" s="20" t="s">
        <v>68</v>
      </c>
      <c r="H12" s="20" t="s">
        <v>37</v>
      </c>
      <c r="I12" s="20" t="s">
        <v>98</v>
      </c>
      <c r="J12" s="17"/>
      <c r="K12" s="17" t="str">
        <f>"212,5"</f>
        <v>212,5</v>
      </c>
      <c r="L12" s="17" t="str">
        <f>"134,1938"</f>
        <v>134,1938</v>
      </c>
      <c r="M12" s="16" t="s">
        <v>273</v>
      </c>
    </row>
    <row r="13" spans="1:13">
      <c r="A13" s="25" t="s">
        <v>133</v>
      </c>
      <c r="B13" s="24" t="s">
        <v>99</v>
      </c>
      <c r="C13" s="24" t="s">
        <v>100</v>
      </c>
      <c r="D13" s="24" t="s">
        <v>101</v>
      </c>
      <c r="E13" s="24" t="s">
        <v>276</v>
      </c>
      <c r="F13" s="24" t="s">
        <v>36</v>
      </c>
      <c r="G13" s="26" t="s">
        <v>102</v>
      </c>
      <c r="H13" s="26" t="s">
        <v>63</v>
      </c>
      <c r="I13" s="26" t="s">
        <v>103</v>
      </c>
      <c r="J13" s="25"/>
      <c r="K13" s="25" t="str">
        <f>"150,0"</f>
        <v>150,0</v>
      </c>
      <c r="L13" s="25" t="str">
        <f>"93,9450"</f>
        <v>93,9450</v>
      </c>
      <c r="M13" s="24" t="s">
        <v>273</v>
      </c>
    </row>
    <row r="14" spans="1:13">
      <c r="A14" s="25" t="s">
        <v>134</v>
      </c>
      <c r="B14" s="24" t="s">
        <v>104</v>
      </c>
      <c r="C14" s="24" t="s">
        <v>105</v>
      </c>
      <c r="D14" s="24" t="s">
        <v>106</v>
      </c>
      <c r="E14" s="24" t="s">
        <v>276</v>
      </c>
      <c r="F14" s="24" t="s">
        <v>36</v>
      </c>
      <c r="G14" s="27" t="s">
        <v>17</v>
      </c>
      <c r="H14" s="26" t="s">
        <v>17</v>
      </c>
      <c r="I14" s="27" t="s">
        <v>63</v>
      </c>
      <c r="J14" s="25"/>
      <c r="K14" s="25" t="str">
        <f>"120,0"</f>
        <v>120,0</v>
      </c>
      <c r="L14" s="25" t="str">
        <f>"74,3640"</f>
        <v>74,3640</v>
      </c>
      <c r="M14" s="24" t="s">
        <v>273</v>
      </c>
    </row>
    <row r="15" spans="1:13">
      <c r="A15" s="19" t="s">
        <v>48</v>
      </c>
      <c r="B15" s="18" t="s">
        <v>99</v>
      </c>
      <c r="C15" s="18" t="s">
        <v>253</v>
      </c>
      <c r="D15" s="18" t="s">
        <v>101</v>
      </c>
      <c r="E15" s="18" t="s">
        <v>279</v>
      </c>
      <c r="F15" s="18" t="s">
        <v>36</v>
      </c>
      <c r="G15" s="22" t="s">
        <v>102</v>
      </c>
      <c r="H15" s="22" t="s">
        <v>63</v>
      </c>
      <c r="I15" s="22" t="s">
        <v>103</v>
      </c>
      <c r="J15" s="19"/>
      <c r="K15" s="19" t="str">
        <f>"150,0"</f>
        <v>150,0</v>
      </c>
      <c r="L15" s="19" t="str">
        <f>"95,2602"</f>
        <v>95,2602</v>
      </c>
      <c r="M15" s="18" t="s">
        <v>273</v>
      </c>
    </row>
    <row r="16" spans="1:13">
      <c r="B16" s="5" t="s">
        <v>49</v>
      </c>
    </row>
    <row r="17" spans="1:13" ht="16">
      <c r="A17" s="30" t="s">
        <v>107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3">
      <c r="A18" s="8" t="s">
        <v>48</v>
      </c>
      <c r="B18" s="7" t="s">
        <v>108</v>
      </c>
      <c r="C18" s="7" t="s">
        <v>109</v>
      </c>
      <c r="D18" s="7" t="s">
        <v>110</v>
      </c>
      <c r="E18" s="7" t="s">
        <v>276</v>
      </c>
      <c r="F18" s="7" t="s">
        <v>111</v>
      </c>
      <c r="G18" s="14" t="s">
        <v>73</v>
      </c>
      <c r="H18" s="14" t="s">
        <v>68</v>
      </c>
      <c r="I18" s="15" t="s">
        <v>37</v>
      </c>
      <c r="J18" s="8"/>
      <c r="K18" s="8" t="str">
        <f>"195,0"</f>
        <v>195,0</v>
      </c>
      <c r="L18" s="8" t="str">
        <f>"116,9610"</f>
        <v>116,9610</v>
      </c>
      <c r="M18" s="7" t="s">
        <v>273</v>
      </c>
    </row>
    <row r="19" spans="1:13">
      <c r="B19" s="5" t="s">
        <v>49</v>
      </c>
    </row>
    <row r="20" spans="1:13" ht="16">
      <c r="A20" s="30" t="s">
        <v>112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3">
      <c r="A21" s="8" t="s">
        <v>48</v>
      </c>
      <c r="B21" s="7" t="s">
        <v>113</v>
      </c>
      <c r="C21" s="7" t="s">
        <v>114</v>
      </c>
      <c r="D21" s="7" t="s">
        <v>115</v>
      </c>
      <c r="E21" s="7" t="s">
        <v>276</v>
      </c>
      <c r="F21" s="7" t="s">
        <v>116</v>
      </c>
      <c r="G21" s="14" t="s">
        <v>117</v>
      </c>
      <c r="H21" s="14" t="s">
        <v>118</v>
      </c>
      <c r="I21" s="15" t="s">
        <v>83</v>
      </c>
      <c r="J21" s="8"/>
      <c r="K21" s="8" t="str">
        <f>"220,0"</f>
        <v>220,0</v>
      </c>
      <c r="L21" s="8" t="str">
        <f>"125,3560"</f>
        <v>125,3560</v>
      </c>
      <c r="M21" s="7" t="s">
        <v>119</v>
      </c>
    </row>
    <row r="22" spans="1:13">
      <c r="B22" s="5" t="s">
        <v>49</v>
      </c>
    </row>
    <row r="23" spans="1:13" ht="16">
      <c r="A23" s="30" t="s">
        <v>120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3">
      <c r="A24" s="8" t="s">
        <v>48</v>
      </c>
      <c r="B24" s="7" t="s">
        <v>121</v>
      </c>
      <c r="C24" s="7" t="s">
        <v>122</v>
      </c>
      <c r="D24" s="7" t="s">
        <v>123</v>
      </c>
      <c r="E24" s="7" t="s">
        <v>276</v>
      </c>
      <c r="F24" s="7" t="s">
        <v>14</v>
      </c>
      <c r="G24" s="14" t="s">
        <v>73</v>
      </c>
      <c r="H24" s="14" t="s">
        <v>74</v>
      </c>
      <c r="I24" s="14" t="s">
        <v>37</v>
      </c>
      <c r="J24" s="8"/>
      <c r="K24" s="8" t="str">
        <f>"205,0"</f>
        <v>205,0</v>
      </c>
      <c r="L24" s="8" t="str">
        <f>"109,8390"</f>
        <v>109,8390</v>
      </c>
      <c r="M24" s="7" t="s">
        <v>124</v>
      </c>
    </row>
    <row r="25" spans="1:13">
      <c r="B25" s="5" t="s">
        <v>49</v>
      </c>
    </row>
    <row r="26" spans="1:13">
      <c r="B26" s="5" t="s">
        <v>49</v>
      </c>
    </row>
    <row r="27" spans="1:13">
      <c r="B27" s="5" t="s">
        <v>49</v>
      </c>
    </row>
    <row r="28" spans="1:13" ht="18">
      <c r="B28" s="9" t="s">
        <v>40</v>
      </c>
      <c r="C28" s="9"/>
    </row>
    <row r="29" spans="1:13" ht="16">
      <c r="B29" s="10" t="s">
        <v>46</v>
      </c>
      <c r="C29" s="10"/>
    </row>
    <row r="30" spans="1:13" ht="14">
      <c r="B30" s="11"/>
      <c r="C30" s="12" t="s">
        <v>41</v>
      </c>
    </row>
    <row r="31" spans="1:13" ht="14">
      <c r="B31" s="13" t="s">
        <v>42</v>
      </c>
      <c r="C31" s="13" t="s">
        <v>43</v>
      </c>
      <c r="D31" s="13" t="s">
        <v>266</v>
      </c>
      <c r="E31" s="13" t="s">
        <v>125</v>
      </c>
      <c r="F31" s="13" t="s">
        <v>44</v>
      </c>
    </row>
    <row r="32" spans="1:13">
      <c r="B32" s="5" t="s">
        <v>95</v>
      </c>
      <c r="C32" s="5" t="s">
        <v>41</v>
      </c>
      <c r="D32" s="6" t="s">
        <v>84</v>
      </c>
      <c r="E32" s="6" t="s">
        <v>98</v>
      </c>
      <c r="F32" s="6" t="s">
        <v>126</v>
      </c>
    </row>
    <row r="33" spans="2:6">
      <c r="B33" s="5" t="s">
        <v>113</v>
      </c>
      <c r="C33" s="5" t="s">
        <v>41</v>
      </c>
      <c r="D33" s="6" t="s">
        <v>127</v>
      </c>
      <c r="E33" s="6" t="s">
        <v>118</v>
      </c>
      <c r="F33" s="6" t="s">
        <v>128</v>
      </c>
    </row>
    <row r="34" spans="2:6">
      <c r="B34" s="5" t="s">
        <v>108</v>
      </c>
      <c r="C34" s="5" t="s">
        <v>41</v>
      </c>
      <c r="D34" s="6" t="s">
        <v>129</v>
      </c>
      <c r="E34" s="6" t="s">
        <v>68</v>
      </c>
      <c r="F34" s="6" t="s">
        <v>130</v>
      </c>
    </row>
    <row r="35" spans="2:6">
      <c r="B35" s="5" t="s">
        <v>49</v>
      </c>
    </row>
    <row r="36" spans="2:6">
      <c r="B36" s="5" t="s">
        <v>49</v>
      </c>
    </row>
    <row r="37" spans="2:6">
      <c r="B37" s="5" t="s">
        <v>49</v>
      </c>
    </row>
    <row r="38" spans="2:6">
      <c r="B38" s="5" t="s">
        <v>49</v>
      </c>
    </row>
    <row r="39" spans="2:6">
      <c r="B39" s="5" t="s">
        <v>49</v>
      </c>
    </row>
    <row r="40" spans="2:6">
      <c r="B40" s="5" t="s">
        <v>49</v>
      </c>
    </row>
    <row r="41" spans="2:6">
      <c r="B41" s="5" t="s">
        <v>49</v>
      </c>
    </row>
    <row r="42" spans="2:6" ht="14">
      <c r="B42" s="5" t="s">
        <v>49</v>
      </c>
      <c r="C42" s="11"/>
      <c r="D42" s="12"/>
    </row>
    <row r="43" spans="2:6" ht="14">
      <c r="B43" s="5" t="s">
        <v>49</v>
      </c>
      <c r="C43" s="1"/>
      <c r="D43" s="1"/>
      <c r="E43" s="1"/>
      <c r="F43" s="1"/>
    </row>
    <row r="44" spans="2:6">
      <c r="B44" s="5" t="s">
        <v>49</v>
      </c>
      <c r="E44" s="6"/>
      <c r="F44" s="6"/>
    </row>
    <row r="45" spans="2:6">
      <c r="B45" s="5" t="s">
        <v>49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3:J23"/>
    <mergeCell ref="A5:J5"/>
    <mergeCell ref="A8:J8"/>
    <mergeCell ref="A11:J11"/>
    <mergeCell ref="A17:J17"/>
    <mergeCell ref="A20:J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" style="5" customWidth="1"/>
    <col min="14" max="16384" width="9.1640625" style="3"/>
  </cols>
  <sheetData>
    <row r="1" spans="1:13" s="2" customFormat="1" ht="29" customHeight="1">
      <c r="A1" s="39" t="s">
        <v>227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272</v>
      </c>
      <c r="B3" s="31" t="s">
        <v>0</v>
      </c>
      <c r="C3" s="49" t="s">
        <v>274</v>
      </c>
      <c r="D3" s="49" t="s">
        <v>6</v>
      </c>
      <c r="E3" s="33" t="s">
        <v>275</v>
      </c>
      <c r="F3" s="33" t="s">
        <v>5</v>
      </c>
      <c r="G3" s="33" t="s">
        <v>8</v>
      </c>
      <c r="H3" s="33"/>
      <c r="I3" s="33"/>
      <c r="J3" s="33"/>
      <c r="K3" s="33" t="s">
        <v>132</v>
      </c>
      <c r="L3" s="33" t="s">
        <v>3</v>
      </c>
      <c r="M3" s="35" t="s">
        <v>2</v>
      </c>
    </row>
    <row r="4" spans="1:13" s="1" customFormat="1" ht="21" customHeight="1" thickBot="1">
      <c r="A4" s="48"/>
      <c r="B4" s="3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79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48</v>
      </c>
      <c r="B6" s="7" t="s">
        <v>99</v>
      </c>
      <c r="C6" s="7" t="s">
        <v>240</v>
      </c>
      <c r="D6" s="7" t="s">
        <v>101</v>
      </c>
      <c r="E6" s="7" t="s">
        <v>279</v>
      </c>
      <c r="F6" s="7" t="s">
        <v>36</v>
      </c>
      <c r="G6" s="14" t="s">
        <v>73</v>
      </c>
      <c r="H6" s="14" t="s">
        <v>68</v>
      </c>
      <c r="I6" s="15" t="s">
        <v>117</v>
      </c>
      <c r="J6" s="8"/>
      <c r="K6" s="8" t="str">
        <f>"195,0"</f>
        <v>195,0</v>
      </c>
      <c r="L6" s="8" t="str">
        <f>"119,2008"</f>
        <v>119,2008</v>
      </c>
      <c r="M6" s="7" t="s">
        <v>273</v>
      </c>
    </row>
    <row r="7" spans="1:13">
      <c r="B7" s="5" t="s">
        <v>49</v>
      </c>
    </row>
    <row r="8" spans="1:13">
      <c r="B8" s="5" t="s">
        <v>49</v>
      </c>
    </row>
    <row r="9" spans="1:13">
      <c r="B9" s="5" t="s">
        <v>49</v>
      </c>
    </row>
    <row r="10" spans="1:13">
      <c r="B10" s="5" t="s">
        <v>49</v>
      </c>
    </row>
    <row r="11" spans="1:13">
      <c r="B11" s="5" t="s">
        <v>49</v>
      </c>
    </row>
    <row r="12" spans="1:13">
      <c r="B12" s="5" t="s">
        <v>49</v>
      </c>
    </row>
    <row r="13" spans="1:13">
      <c r="B13" s="5" t="s">
        <v>49</v>
      </c>
    </row>
    <row r="14" spans="1:13">
      <c r="B14" s="5" t="s">
        <v>49</v>
      </c>
    </row>
    <row r="15" spans="1:13">
      <c r="B15" s="5" t="s">
        <v>49</v>
      </c>
    </row>
    <row r="16" spans="1:13" ht="18">
      <c r="B16" s="5" t="s">
        <v>49</v>
      </c>
      <c r="C16" s="9"/>
      <c r="D16" s="9"/>
    </row>
    <row r="17" spans="2:6" ht="16">
      <c r="B17" s="5" t="s">
        <v>49</v>
      </c>
      <c r="C17" s="10"/>
      <c r="D17" s="10"/>
    </row>
    <row r="18" spans="2:6" ht="14">
      <c r="B18" s="5" t="s">
        <v>49</v>
      </c>
      <c r="C18" s="11"/>
      <c r="D18" s="12"/>
    </row>
    <row r="19" spans="2:6" ht="14">
      <c r="B19" s="5" t="s">
        <v>49</v>
      </c>
      <c r="C19" s="1"/>
      <c r="D19" s="1"/>
      <c r="E19" s="1"/>
      <c r="F19" s="1"/>
    </row>
    <row r="20" spans="2:6">
      <c r="B20" s="5" t="s">
        <v>49</v>
      </c>
      <c r="E20" s="6"/>
      <c r="F20" s="6"/>
    </row>
    <row r="21" spans="2:6">
      <c r="B21" s="5" t="s">
        <v>49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39" t="s">
        <v>229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272</v>
      </c>
      <c r="B3" s="31" t="s">
        <v>0</v>
      </c>
      <c r="C3" s="49" t="s">
        <v>274</v>
      </c>
      <c r="D3" s="49" t="s">
        <v>6</v>
      </c>
      <c r="E3" s="33" t="s">
        <v>275</v>
      </c>
      <c r="F3" s="33" t="s">
        <v>5</v>
      </c>
      <c r="G3" s="33" t="s">
        <v>9</v>
      </c>
      <c r="H3" s="33"/>
      <c r="I3" s="33"/>
      <c r="J3" s="33"/>
      <c r="K3" s="33" t="s">
        <v>132</v>
      </c>
      <c r="L3" s="33" t="s">
        <v>3</v>
      </c>
      <c r="M3" s="35" t="s">
        <v>2</v>
      </c>
    </row>
    <row r="4" spans="1:13" s="1" customFormat="1" ht="21" customHeight="1" thickBot="1">
      <c r="A4" s="48"/>
      <c r="B4" s="32"/>
      <c r="C4" s="34"/>
      <c r="D4" s="34"/>
      <c r="E4" s="34"/>
      <c r="F4" s="34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79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8" t="s">
        <v>48</v>
      </c>
      <c r="B6" s="7" t="s">
        <v>196</v>
      </c>
      <c r="C6" s="7" t="s">
        <v>197</v>
      </c>
      <c r="D6" s="7" t="s">
        <v>198</v>
      </c>
      <c r="E6" s="7" t="s">
        <v>276</v>
      </c>
      <c r="F6" s="7" t="s">
        <v>199</v>
      </c>
      <c r="G6" s="14" t="s">
        <v>200</v>
      </c>
      <c r="H6" s="14" t="s">
        <v>194</v>
      </c>
      <c r="I6" s="15" t="s">
        <v>201</v>
      </c>
      <c r="J6" s="8"/>
      <c r="K6" s="8" t="str">
        <f>"250,0"</f>
        <v>250,0</v>
      </c>
      <c r="L6" s="8" t="str">
        <f>"152,4500"</f>
        <v>152,4500</v>
      </c>
      <c r="M6" s="7" t="s">
        <v>273</v>
      </c>
    </row>
    <row r="7" spans="1:13">
      <c r="B7" s="5" t="s">
        <v>49</v>
      </c>
    </row>
    <row r="8" spans="1:13">
      <c r="B8" s="5" t="s">
        <v>49</v>
      </c>
    </row>
    <row r="9" spans="1:13">
      <c r="B9" s="5" t="s">
        <v>49</v>
      </c>
    </row>
    <row r="10" spans="1:13">
      <c r="B10" s="5" t="s">
        <v>49</v>
      </c>
    </row>
    <row r="11" spans="1:13">
      <c r="B11" s="5" t="s">
        <v>49</v>
      </c>
    </row>
    <row r="12" spans="1:13">
      <c r="B12" s="5" t="s">
        <v>49</v>
      </c>
    </row>
    <row r="13" spans="1:13">
      <c r="B13" s="5" t="s">
        <v>49</v>
      </c>
    </row>
    <row r="14" spans="1:13">
      <c r="B14" s="5" t="s">
        <v>49</v>
      </c>
    </row>
    <row r="15" spans="1:13">
      <c r="B15" s="5" t="s">
        <v>49</v>
      </c>
    </row>
    <row r="16" spans="1:13" ht="18">
      <c r="B16" s="5" t="s">
        <v>49</v>
      </c>
      <c r="C16" s="9"/>
      <c r="D16" s="9"/>
    </row>
    <row r="17" spans="2:6" ht="16">
      <c r="B17" s="5" t="s">
        <v>49</v>
      </c>
      <c r="C17" s="10"/>
      <c r="D17" s="10"/>
    </row>
    <row r="18" spans="2:6" ht="14">
      <c r="B18" s="5" t="s">
        <v>49</v>
      </c>
      <c r="C18" s="11"/>
      <c r="D18" s="12"/>
    </row>
    <row r="19" spans="2:6" ht="14">
      <c r="B19" s="5" t="s">
        <v>49</v>
      </c>
      <c r="C19" s="1"/>
      <c r="D19" s="1"/>
      <c r="E19" s="1"/>
      <c r="F19" s="1"/>
    </row>
    <row r="20" spans="2:6">
      <c r="B20" s="5" t="s">
        <v>49</v>
      </c>
      <c r="E20" s="6"/>
      <c r="F20" s="6"/>
    </row>
    <row r="21" spans="2:6">
      <c r="B21" s="5" t="s">
        <v>49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IPL ПЛ без экипировки ДК</vt:lpstr>
      <vt:lpstr>IPL ПЛ без экипировки</vt:lpstr>
      <vt:lpstr>IPL ПЛ в бинтах ДК</vt:lpstr>
      <vt:lpstr>IPL ПЛ в бинтах</vt:lpstr>
      <vt:lpstr>IPL Двоеборье без экип ДК</vt:lpstr>
      <vt:lpstr>IPL Жим без экипировки ДК</vt:lpstr>
      <vt:lpstr>IPL Жим без экипировки</vt:lpstr>
      <vt:lpstr>СПР Жим софт однопетельная</vt:lpstr>
      <vt:lpstr>IPL Тяга без экипировки ДК</vt:lpstr>
      <vt:lpstr>IPL Тяга без экипировки</vt:lpstr>
      <vt:lpstr>СПР Пауэрспорт ДК</vt:lpstr>
      <vt:lpstr>СПР Пауэрспорт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2021-08-09T08:50:14Z</dcterms:modified>
</cp:coreProperties>
</file>