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Октябрь/"/>
    </mc:Choice>
  </mc:AlternateContent>
  <xr:revisionPtr revIDLastSave="0" documentId="13_ncr:1_{6BC085D8-C2E9-BB44-9C5F-FA3EA233C1DF}" xr6:coauthVersionLast="45" xr6:coauthVersionMax="47" xr10:uidLastSave="{00000000-0000-0000-0000-000000000000}"/>
  <bookViews>
    <workbookView xWindow="900" yWindow="480" windowWidth="27560" windowHeight="15640" xr2:uid="{00000000-000D-0000-FFFF-FFFF00000000}"/>
  </bookViews>
  <sheets>
    <sheet name="СПР Пауэрспорт ДК" sheetId="36" r:id="rId1"/>
    <sheet name="СПР Пауэрспорт" sheetId="35" r:id="rId2"/>
    <sheet name="СПР Жим стоя ДК" sheetId="32" r:id="rId3"/>
    <sheet name="СПР Жим стоя" sheetId="31" r:id="rId4"/>
    <sheet name="СПР Подъем на бицепс ДК" sheetId="34" r:id="rId5"/>
    <sheet name="СПР Подъем на бицепс" sheetId="3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36" l="1"/>
  <c r="O9" i="36"/>
  <c r="P6" i="36"/>
  <c r="P15" i="35"/>
  <c r="O15" i="35"/>
  <c r="P12" i="35"/>
  <c r="O12" i="35"/>
  <c r="P9" i="35"/>
  <c r="O9" i="35"/>
  <c r="P6" i="35"/>
  <c r="O6" i="35"/>
  <c r="L20" i="34"/>
  <c r="K20" i="34"/>
  <c r="L17" i="34"/>
  <c r="K17" i="34"/>
  <c r="L14" i="34"/>
  <c r="K14" i="34"/>
  <c r="L11" i="34"/>
  <c r="K11" i="34"/>
  <c r="L10" i="34"/>
  <c r="K10" i="34"/>
  <c r="L7" i="34"/>
  <c r="K7" i="34"/>
  <c r="L6" i="34"/>
  <c r="K6" i="34"/>
  <c r="L13" i="33"/>
  <c r="K13" i="33"/>
  <c r="L10" i="33"/>
  <c r="K10" i="33"/>
  <c r="L9" i="33"/>
  <c r="K9" i="33"/>
  <c r="L6" i="33"/>
  <c r="K6" i="33"/>
  <c r="L6" i="32"/>
  <c r="K6" i="32"/>
  <c r="L6" i="31"/>
  <c r="K6" i="31"/>
</calcChain>
</file>

<file path=xl/sharedStrings.xml><?xml version="1.0" encoding="utf-8"?>
<sst xmlns="http://schemas.openxmlformats.org/spreadsheetml/2006/main" count="303" uniqueCount="122">
  <si>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</si>
  <si>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</si>
  <si>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</si>
  <si>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</si>
  <si>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</si>
  <si>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</si>
  <si>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</si>
  <si>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ВЕСОВАЯ КАТЕГОРИЯ   100</t>
  </si>
  <si>
    <t>-</t>
  </si>
  <si>
    <t/>
  </si>
  <si>
    <t>ВЕСОВАЯ КАТЕГОРИЯ   67.5</t>
  </si>
  <si>
    <t>ВЕСОВАЯ КАТЕГОРИЯ   110</t>
  </si>
  <si>
    <t>1</t>
  </si>
  <si>
    <t>ВЕСОВАЯ КАТЕГОРИЯ   56</t>
  </si>
  <si>
    <t>45,0</t>
  </si>
  <si>
    <t>50,0</t>
  </si>
  <si>
    <t>52,5</t>
  </si>
  <si>
    <t>ВЕСОВАЯ КАТЕГОРИЯ   60</t>
  </si>
  <si>
    <t>90,0</t>
  </si>
  <si>
    <t>ВЕСОВАЯ КАТЕГОРИЯ   75</t>
  </si>
  <si>
    <t>57,5</t>
  </si>
  <si>
    <t>ВЕСОВАЯ КАТЕГОРИЯ   82.5</t>
  </si>
  <si>
    <t>95,0</t>
  </si>
  <si>
    <t>ВЕСОВАЯ КАТЕГОРИЯ   90</t>
  </si>
  <si>
    <t>Результат</t>
  </si>
  <si>
    <t>65,0</t>
  </si>
  <si>
    <t>67,5</t>
  </si>
  <si>
    <t>72,5</t>
  </si>
  <si>
    <t>Воробьев Сергей</t>
  </si>
  <si>
    <t>Мастера 40-49 (04.01.1975)/46</t>
  </si>
  <si>
    <t>81,00</t>
  </si>
  <si>
    <t>27,5</t>
  </si>
  <si>
    <t>54,40</t>
  </si>
  <si>
    <t>55,0</t>
  </si>
  <si>
    <t>60,0</t>
  </si>
  <si>
    <t>Сохач Анжелла</t>
  </si>
  <si>
    <t>Мастера 50-59 (15.10.1967)/54</t>
  </si>
  <si>
    <t>55,10</t>
  </si>
  <si>
    <t>66,90</t>
  </si>
  <si>
    <t>Гончаров Александр</t>
  </si>
  <si>
    <t>Открытая (03.06.1985)/36</t>
  </si>
  <si>
    <t>81,30</t>
  </si>
  <si>
    <t>Борщев Владимир</t>
  </si>
  <si>
    <t>Открытая (18.04.1992)/29</t>
  </si>
  <si>
    <t>96,50</t>
  </si>
  <si>
    <t>62,5</t>
  </si>
  <si>
    <t>Родин Андрей</t>
  </si>
  <si>
    <t>81,70</t>
  </si>
  <si>
    <t>80,0</t>
  </si>
  <si>
    <t>87,0</t>
  </si>
  <si>
    <t>64,0</t>
  </si>
  <si>
    <t>Лыч Алёна</t>
  </si>
  <si>
    <t>Открытая (28.02.1985)/36</t>
  </si>
  <si>
    <t>56,90</t>
  </si>
  <si>
    <t>32,5</t>
  </si>
  <si>
    <t>Федоров Андрей</t>
  </si>
  <si>
    <t>17,5</t>
  </si>
  <si>
    <t>20,0</t>
  </si>
  <si>
    <t>22,5</t>
  </si>
  <si>
    <t>Костин Григорий</t>
  </si>
  <si>
    <t>Открытая (28.06.1994)/27</t>
  </si>
  <si>
    <t>89,80</t>
  </si>
  <si>
    <t>85,0</t>
  </si>
  <si>
    <t>25,0</t>
  </si>
  <si>
    <t>30,0</t>
  </si>
  <si>
    <t>Федоров Дмитрий</t>
  </si>
  <si>
    <t>65,00</t>
  </si>
  <si>
    <t>Корякин Леонид</t>
  </si>
  <si>
    <t>Открытая (02.02.1997)/24</t>
  </si>
  <si>
    <t>Горбунов Александр</t>
  </si>
  <si>
    <t>Мастера 60+ (01.03.1960)/61</t>
  </si>
  <si>
    <t>74,00</t>
  </si>
  <si>
    <t>35,0</t>
  </si>
  <si>
    <t>40,0</t>
  </si>
  <si>
    <t>42,5</t>
  </si>
  <si>
    <t>Горбунова Алина</t>
  </si>
  <si>
    <t>59,80</t>
  </si>
  <si>
    <t>Делёва Анна</t>
  </si>
  <si>
    <t>74,40</t>
  </si>
  <si>
    <t>Михайловский Александр</t>
  </si>
  <si>
    <t>100,60</t>
  </si>
  <si>
    <t>37,5</t>
  </si>
  <si>
    <t>Блинов Александр</t>
  </si>
  <si>
    <t>Открытая (24.08.1987)/34</t>
  </si>
  <si>
    <t>100,70</t>
  </si>
  <si>
    <t>Юниорки 20-23 (28.08.2001)/20</t>
  </si>
  <si>
    <t>Юниорки 20-23 (26.01.2001)/20</t>
  </si>
  <si>
    <t>Мастера 50-59 (02.09.1971)/50</t>
  </si>
  <si>
    <t>Юноши 13-19 (12.04.2006)/15</t>
  </si>
  <si>
    <t>Юноши 13-19 (12.05.2002)/19</t>
  </si>
  <si>
    <t>Юноши 13-19 (14.01.2010)/11</t>
  </si>
  <si>
    <t>Всероссийский мастерский турнир
СПР Пауэрспорт ДК
Волжский/Волгоградская область, 16 октября 2021 года</t>
  </si>
  <si>
    <t>Всероссийский мастерский турнир
СПР Пауэрспорт
Волжский/Волгоградская область, 16 октября 2021 года</t>
  </si>
  <si>
    <t>Всероссийский мастерский турнир
СПР Строгий подъем штанги на бицепс ДК
Волжский/Волгоградская область, 16 октября 2021 года</t>
  </si>
  <si>
    <t>Всероссийский мастерский турнир
СПР Строгий подъем штанги на бицепс
Волжский/Волгоградская область, 16 октября 2021 года</t>
  </si>
  <si>
    <t>Всероссийский мастерский турнир
СПР Жим штанги стоя ДК
Волжский/Волгоградская область, 16 октября 2021 года</t>
  </si>
  <si>
    <t>Всероссийский мастерский турнир
СПР Жим штанги стоя
Волжский/Волгоградская область, 16 октября 2021 года</t>
  </si>
  <si>
    <t>Козырев О.</t>
  </si>
  <si>
    <t>Горбунов А., Горбунов Е.</t>
  </si>
  <si>
    <t xml:space="preserve">Горбунов А., Горбунов Е. </t>
  </si>
  <si>
    <t>Кудряшев Д.</t>
  </si>
  <si>
    <t>Жим</t>
  </si>
  <si>
    <t>Тяга</t>
  </si>
  <si>
    <t xml:space="preserve">Волгоград </t>
  </si>
  <si>
    <t xml:space="preserve"> Волгоград </t>
  </si>
  <si>
    <t xml:space="preserve">  Волгоград </t>
  </si>
  <si>
    <t xml:space="preserve">Камышин </t>
  </si>
  <si>
    <t xml:space="preserve">Иловля </t>
  </si>
  <si>
    <t xml:space="preserve">Москва </t>
  </si>
  <si>
    <t xml:space="preserve">Ахтубинск </t>
  </si>
  <si>
    <t xml:space="preserve">  Волгоград</t>
  </si>
  <si>
    <t xml:space="preserve">  Лог</t>
  </si>
  <si>
    <t xml:space="preserve">  Дубовка </t>
  </si>
  <si>
    <t>№</t>
  </si>
  <si>
    <t xml:space="preserve">
Дата рождения/Возраст</t>
  </si>
  <si>
    <t>Возрастная группа</t>
  </si>
  <si>
    <t>O</t>
  </si>
  <si>
    <t>J</t>
  </si>
  <si>
    <t>M1</t>
  </si>
  <si>
    <t>M2</t>
  </si>
  <si>
    <t>M3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</si>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</sst>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E3635-7EF0-432D-8C39-B64A27A8DCDD}">
  <dimension ref="A1:Q10"/>
  <sheetViews>
    <sheetView tabSelected="1"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1.6640625" style="5" customWidth="1"/>
    <col min="7" max="14" width="5.5" style="6" customWidth="1"/>
    <col min="15" max="15" width="7.83203125" style="20" bestFit="1" customWidth="1"/>
    <col min="16" max="16" width="7.5" style="6" bestFit="1" customWidth="1"/>
    <col min="17" max="17" width="18.5" style="5" customWidth="1"/>
    <col min="18" max="16384" width="9.1640625" style="3"/>
  </cols>
  <sheetData>
    <row r="1" spans="1:17" s="2" customFormat="1" ht="29" customHeight="1">
      <c r="A1" s="33" t="s">
        <v>91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113</v>
      </c>
      <c r="B3" s="31" t="s">
        <v>0</v>
      </c>
      <c r="C3" s="43" t="s">
        <v>114</v>
      </c>
      <c r="D3" s="43" t="s">
        <v>5</v>
      </c>
      <c r="E3" s="25" t="s">
        <v>115</v>
      </c>
      <c r="F3" s="25" t="s">
        <v>6</v>
      </c>
      <c r="G3" s="25" t="s">
        <v>101</v>
      </c>
      <c r="H3" s="25"/>
      <c r="I3" s="25"/>
      <c r="J3" s="25"/>
      <c r="K3" s="25" t="s">
        <v>102</v>
      </c>
      <c r="L3" s="25"/>
      <c r="M3" s="25"/>
      <c r="N3" s="25"/>
      <c r="O3" s="23" t="s">
        <v>1</v>
      </c>
      <c r="P3" s="25" t="s">
        <v>3</v>
      </c>
      <c r="Q3" s="27" t="s">
        <v>2</v>
      </c>
    </row>
    <row r="4" spans="1:17" s="1" customFormat="1" ht="21" customHeight="1" thickBot="1">
      <c r="A4" s="42"/>
      <c r="B4" s="32"/>
      <c r="C4" s="26"/>
      <c r="D4" s="26"/>
      <c r="E4" s="26"/>
      <c r="F4" s="2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24"/>
      <c r="P4" s="26"/>
      <c r="Q4" s="28"/>
    </row>
    <row r="5" spans="1:17" ht="16">
      <c r="A5" s="29" t="s">
        <v>17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7">
      <c r="A6" s="8" t="s">
        <v>8</v>
      </c>
      <c r="B6" s="7" t="s">
        <v>51</v>
      </c>
      <c r="C6" s="7" t="s">
        <v>52</v>
      </c>
      <c r="D6" s="7" t="s">
        <v>53</v>
      </c>
      <c r="E6" s="7" t="s">
        <v>116</v>
      </c>
      <c r="F6" s="7" t="s">
        <v>109</v>
      </c>
      <c r="G6" s="10" t="s">
        <v>81</v>
      </c>
      <c r="H6" s="10" t="s">
        <v>81</v>
      </c>
      <c r="I6" s="10" t="s">
        <v>81</v>
      </c>
      <c r="J6" s="8"/>
      <c r="K6" s="10"/>
      <c r="L6" s="8"/>
      <c r="M6" s="8"/>
      <c r="N6" s="8"/>
      <c r="O6" s="19">
        <v>0</v>
      </c>
      <c r="P6" s="8" t="str">
        <f>"0,0000"</f>
        <v>0,0000</v>
      </c>
      <c r="Q6" s="7"/>
    </row>
    <row r="7" spans="1:17">
      <c r="B7" s="5" t="s">
        <v>9</v>
      </c>
    </row>
    <row r="8" spans="1:17" ht="16">
      <c r="A8" s="21" t="s">
        <v>11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7">
      <c r="A9" s="8" t="s">
        <v>12</v>
      </c>
      <c r="B9" s="7" t="s">
        <v>82</v>
      </c>
      <c r="C9" s="7" t="s">
        <v>83</v>
      </c>
      <c r="D9" s="7" t="s">
        <v>84</v>
      </c>
      <c r="E9" s="7" t="s">
        <v>116</v>
      </c>
      <c r="F9" s="7" t="s">
        <v>104</v>
      </c>
      <c r="G9" s="9" t="s">
        <v>48</v>
      </c>
      <c r="H9" s="9" t="s">
        <v>18</v>
      </c>
      <c r="I9" s="10" t="s">
        <v>22</v>
      </c>
      <c r="J9" s="8"/>
      <c r="K9" s="9" t="s">
        <v>73</v>
      </c>
      <c r="L9" s="9" t="s">
        <v>15</v>
      </c>
      <c r="M9" s="9" t="s">
        <v>34</v>
      </c>
      <c r="N9" s="8"/>
      <c r="O9" s="19" t="str">
        <f>"150,0"</f>
        <v>150,0</v>
      </c>
      <c r="P9" s="8" t="str">
        <f>"86,9475"</f>
        <v>86,9475</v>
      </c>
      <c r="Q9" s="7"/>
    </row>
    <row r="10" spans="1:17">
      <c r="B10" s="5" t="s">
        <v>9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F0855-61FE-4FBC-9A46-D4641EA91CF4}">
  <dimension ref="A1:Q16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3.6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4.6640625" style="5" customWidth="1"/>
    <col min="7" max="14" width="5.5" style="6" customWidth="1"/>
    <col min="15" max="15" width="7.83203125" style="6" bestFit="1" customWidth="1"/>
    <col min="16" max="16" width="8.5" style="6" bestFit="1" customWidth="1"/>
    <col min="17" max="17" width="27.33203125" style="5" bestFit="1" customWidth="1"/>
    <col min="18" max="16384" width="9.1640625" style="3"/>
  </cols>
  <sheetData>
    <row r="1" spans="1:17" s="2" customFormat="1" ht="29" customHeight="1">
      <c r="A1" s="33" t="s">
        <v>92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113</v>
      </c>
      <c r="B3" s="31" t="s">
        <v>0</v>
      </c>
      <c r="C3" s="43" t="s">
        <v>114</v>
      </c>
      <c r="D3" s="43" t="s">
        <v>5</v>
      </c>
      <c r="E3" s="25" t="s">
        <v>115</v>
      </c>
      <c r="F3" s="25" t="s">
        <v>6</v>
      </c>
      <c r="G3" s="25" t="s">
        <v>101</v>
      </c>
      <c r="H3" s="25"/>
      <c r="I3" s="25"/>
      <c r="J3" s="25"/>
      <c r="K3" s="25" t="s">
        <v>102</v>
      </c>
      <c r="L3" s="25"/>
      <c r="M3" s="25"/>
      <c r="N3" s="25"/>
      <c r="O3" s="25" t="s">
        <v>1</v>
      </c>
      <c r="P3" s="25" t="s">
        <v>3</v>
      </c>
      <c r="Q3" s="27" t="s">
        <v>2</v>
      </c>
    </row>
    <row r="4" spans="1:17" s="1" customFormat="1" ht="21" customHeight="1" thickBot="1">
      <c r="A4" s="42"/>
      <c r="B4" s="32"/>
      <c r="C4" s="26"/>
      <c r="D4" s="26"/>
      <c r="E4" s="26"/>
      <c r="F4" s="2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26"/>
      <c r="P4" s="26"/>
      <c r="Q4" s="28"/>
    </row>
    <row r="5" spans="1:17" ht="16">
      <c r="A5" s="29" t="s">
        <v>17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7">
      <c r="A6" s="8" t="s">
        <v>12</v>
      </c>
      <c r="B6" s="7" t="s">
        <v>75</v>
      </c>
      <c r="C6" s="7" t="s">
        <v>85</v>
      </c>
      <c r="D6" s="7" t="s">
        <v>76</v>
      </c>
      <c r="E6" s="7" t="s">
        <v>117</v>
      </c>
      <c r="F6" s="7" t="s">
        <v>110</v>
      </c>
      <c r="G6" s="9" t="s">
        <v>63</v>
      </c>
      <c r="H6" s="9" t="s">
        <v>31</v>
      </c>
      <c r="I6" s="9" t="s">
        <v>64</v>
      </c>
      <c r="J6" s="8"/>
      <c r="K6" s="9" t="s">
        <v>58</v>
      </c>
      <c r="L6" s="9" t="s">
        <v>63</v>
      </c>
      <c r="M6" s="9" t="s">
        <v>31</v>
      </c>
      <c r="N6" s="8"/>
      <c r="O6" s="8" t="str">
        <f>"57,5"</f>
        <v>57,5</v>
      </c>
      <c r="P6" s="8" t="str">
        <f>"56,9422"</f>
        <v>56,9422</v>
      </c>
      <c r="Q6" s="7" t="s">
        <v>98</v>
      </c>
    </row>
    <row r="7" spans="1:17">
      <c r="B7" s="5" t="s">
        <v>9</v>
      </c>
    </row>
    <row r="8" spans="1:17" ht="16">
      <c r="A8" s="21" t="s">
        <v>19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7">
      <c r="A9" s="8" t="s">
        <v>12</v>
      </c>
      <c r="B9" s="7" t="s">
        <v>77</v>
      </c>
      <c r="C9" s="7" t="s">
        <v>86</v>
      </c>
      <c r="D9" s="7" t="s">
        <v>78</v>
      </c>
      <c r="E9" s="7" t="s">
        <v>117</v>
      </c>
      <c r="F9" s="7" t="s">
        <v>110</v>
      </c>
      <c r="G9" s="9" t="s">
        <v>58</v>
      </c>
      <c r="H9" s="9" t="s">
        <v>63</v>
      </c>
      <c r="I9" s="9" t="s">
        <v>31</v>
      </c>
      <c r="J9" s="8"/>
      <c r="K9" s="9" t="s">
        <v>57</v>
      </c>
      <c r="L9" s="9" t="s">
        <v>58</v>
      </c>
      <c r="M9" s="9" t="s">
        <v>63</v>
      </c>
      <c r="N9" s="8"/>
      <c r="O9" s="8" t="str">
        <f>"52,5"</f>
        <v>52,5</v>
      </c>
      <c r="P9" s="8" t="str">
        <f>"44,1341"</f>
        <v>44,1341</v>
      </c>
      <c r="Q9" s="7" t="s">
        <v>98</v>
      </c>
    </row>
    <row r="10" spans="1:17">
      <c r="B10" s="5" t="s">
        <v>9</v>
      </c>
    </row>
    <row r="11" spans="1:17" ht="16">
      <c r="A11" s="21" t="s">
        <v>21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7">
      <c r="A12" s="8" t="s">
        <v>12</v>
      </c>
      <c r="B12" s="7" t="s">
        <v>46</v>
      </c>
      <c r="C12" s="7" t="s">
        <v>87</v>
      </c>
      <c r="D12" s="7" t="s">
        <v>47</v>
      </c>
      <c r="E12" s="7" t="s">
        <v>119</v>
      </c>
      <c r="F12" s="7" t="s">
        <v>108</v>
      </c>
      <c r="G12" s="9" t="s">
        <v>48</v>
      </c>
      <c r="H12" s="10" t="s">
        <v>49</v>
      </c>
      <c r="I12" s="10" t="s">
        <v>49</v>
      </c>
      <c r="J12" s="8"/>
      <c r="K12" s="9" t="s">
        <v>34</v>
      </c>
      <c r="L12" s="9" t="s">
        <v>50</v>
      </c>
      <c r="M12" s="9" t="s">
        <v>26</v>
      </c>
      <c r="N12" s="10" t="s">
        <v>27</v>
      </c>
      <c r="O12" s="8" t="str">
        <f>"147,5"</f>
        <v>147,5</v>
      </c>
      <c r="P12" s="8" t="str">
        <f>"108,1221"</f>
        <v>108,1221</v>
      </c>
      <c r="Q12" s="7" t="s">
        <v>97</v>
      </c>
    </row>
    <row r="13" spans="1:17">
      <c r="B13" s="5" t="s">
        <v>9</v>
      </c>
    </row>
    <row r="14" spans="1:17" ht="16">
      <c r="A14" s="21" t="s">
        <v>11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7">
      <c r="A15" s="8" t="s">
        <v>12</v>
      </c>
      <c r="B15" s="7" t="s">
        <v>79</v>
      </c>
      <c r="C15" s="7" t="s">
        <v>88</v>
      </c>
      <c r="D15" s="7" t="s">
        <v>80</v>
      </c>
      <c r="E15" s="7" t="s">
        <v>121</v>
      </c>
      <c r="F15" s="7" t="s">
        <v>110</v>
      </c>
      <c r="G15" s="9" t="s">
        <v>73</v>
      </c>
      <c r="H15" s="9" t="s">
        <v>14</v>
      </c>
      <c r="I15" s="9" t="s">
        <v>15</v>
      </c>
      <c r="J15" s="8"/>
      <c r="K15" s="9" t="s">
        <v>64</v>
      </c>
      <c r="L15" s="9" t="s">
        <v>72</v>
      </c>
      <c r="M15" s="9" t="s">
        <v>81</v>
      </c>
      <c r="N15" s="8"/>
      <c r="O15" s="8" t="str">
        <f>"87,5"</f>
        <v>87,5</v>
      </c>
      <c r="P15" s="8" t="str">
        <f>"50,7369"</f>
        <v>50,7369</v>
      </c>
      <c r="Q15" s="7" t="s">
        <v>99</v>
      </c>
    </row>
    <row r="16" spans="1:17">
      <c r="B16" s="5" t="s">
        <v>9</v>
      </c>
    </row>
  </sheetData>
  <mergeCells count="16"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A14:N14"/>
    <mergeCell ref="B3:B4"/>
    <mergeCell ref="O3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9829-D907-4623-A7E2-73851AD77E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10" width="5.5" style="6" customWidth="1"/>
    <col min="11" max="11" width="11.5" style="6" customWidth="1"/>
    <col min="12" max="12" width="7.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33" t="s">
        <v>95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113</v>
      </c>
      <c r="B3" s="31" t="s">
        <v>0</v>
      </c>
      <c r="C3" s="43" t="s">
        <v>114</v>
      </c>
      <c r="D3" s="43" t="s">
        <v>5</v>
      </c>
      <c r="E3" s="25" t="s">
        <v>115</v>
      </c>
      <c r="F3" s="25" t="s">
        <v>6</v>
      </c>
      <c r="G3" s="25" t="s">
        <v>101</v>
      </c>
      <c r="H3" s="25"/>
      <c r="I3" s="25"/>
      <c r="J3" s="25"/>
      <c r="K3" s="25" t="s">
        <v>24</v>
      </c>
      <c r="L3" s="25" t="s">
        <v>3</v>
      </c>
      <c r="M3" s="27" t="s">
        <v>2</v>
      </c>
    </row>
    <row r="4" spans="1:13" s="1" customFormat="1" ht="21" customHeight="1" thickBot="1">
      <c r="A4" s="42"/>
      <c r="B4" s="32"/>
      <c r="C4" s="26"/>
      <c r="D4" s="26"/>
      <c r="E4" s="26"/>
      <c r="F4" s="26"/>
      <c r="G4" s="4">
        <v>1</v>
      </c>
      <c r="H4" s="4">
        <v>2</v>
      </c>
      <c r="I4" s="4">
        <v>3</v>
      </c>
      <c r="J4" s="4" t="s">
        <v>4</v>
      </c>
      <c r="K4" s="26"/>
      <c r="L4" s="26"/>
      <c r="M4" s="28"/>
    </row>
    <row r="5" spans="1:13" ht="16">
      <c r="A5" s="29" t="s">
        <v>17</v>
      </c>
      <c r="B5" s="29"/>
      <c r="C5" s="30"/>
      <c r="D5" s="30"/>
      <c r="E5" s="30"/>
      <c r="F5" s="30"/>
      <c r="G5" s="30"/>
      <c r="H5" s="30"/>
      <c r="I5" s="30"/>
      <c r="J5" s="30"/>
    </row>
    <row r="6" spans="1:13">
      <c r="A6" s="8" t="s">
        <v>12</v>
      </c>
      <c r="B6" s="7" t="s">
        <v>51</v>
      </c>
      <c r="C6" s="7" t="s">
        <v>52</v>
      </c>
      <c r="D6" s="7" t="s">
        <v>53</v>
      </c>
      <c r="E6" s="7" t="s">
        <v>116</v>
      </c>
      <c r="F6" s="7" t="s">
        <v>109</v>
      </c>
      <c r="G6" s="9" t="s">
        <v>54</v>
      </c>
      <c r="H6" s="8"/>
      <c r="I6" s="8"/>
      <c r="J6" s="8"/>
      <c r="K6" s="8" t="str">
        <f>"32,5"</f>
        <v>32,5</v>
      </c>
      <c r="L6" s="8" t="str">
        <f>"33,4945"</f>
        <v>33,4945</v>
      </c>
      <c r="M6" s="7"/>
    </row>
    <row r="7" spans="1:13">
      <c r="B7" s="5" t="s">
        <v>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0889-E275-4753-B064-2CD0D245027E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33" t="s">
        <v>96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113</v>
      </c>
      <c r="B3" s="31" t="s">
        <v>0</v>
      </c>
      <c r="C3" s="43" t="s">
        <v>114</v>
      </c>
      <c r="D3" s="43" t="s">
        <v>5</v>
      </c>
      <c r="E3" s="25" t="s">
        <v>115</v>
      </c>
      <c r="F3" s="25" t="s">
        <v>6</v>
      </c>
      <c r="G3" s="25" t="s">
        <v>101</v>
      </c>
      <c r="H3" s="25"/>
      <c r="I3" s="25"/>
      <c r="J3" s="25"/>
      <c r="K3" s="25" t="s">
        <v>24</v>
      </c>
      <c r="L3" s="25" t="s">
        <v>3</v>
      </c>
      <c r="M3" s="27" t="s">
        <v>2</v>
      </c>
    </row>
    <row r="4" spans="1:13" s="1" customFormat="1" ht="21" customHeight="1" thickBot="1">
      <c r="A4" s="42"/>
      <c r="B4" s="32"/>
      <c r="C4" s="26"/>
      <c r="D4" s="26"/>
      <c r="E4" s="26"/>
      <c r="F4" s="26"/>
      <c r="G4" s="4">
        <v>1</v>
      </c>
      <c r="H4" s="4">
        <v>2</v>
      </c>
      <c r="I4" s="4">
        <v>3</v>
      </c>
      <c r="J4" s="4" t="s">
        <v>4</v>
      </c>
      <c r="K4" s="26"/>
      <c r="L4" s="26"/>
      <c r="M4" s="28"/>
    </row>
    <row r="5" spans="1:13" ht="16">
      <c r="A5" s="29" t="s">
        <v>21</v>
      </c>
      <c r="B5" s="29"/>
      <c r="C5" s="30"/>
      <c r="D5" s="30"/>
      <c r="E5" s="30"/>
      <c r="F5" s="30"/>
      <c r="G5" s="30"/>
      <c r="H5" s="30"/>
      <c r="I5" s="30"/>
      <c r="J5" s="30"/>
    </row>
    <row r="6" spans="1:13">
      <c r="A6" s="8" t="s">
        <v>12</v>
      </c>
      <c r="B6" s="7" t="s">
        <v>46</v>
      </c>
      <c r="C6" s="7" t="s">
        <v>87</v>
      </c>
      <c r="D6" s="7" t="s">
        <v>47</v>
      </c>
      <c r="E6" s="7" t="s">
        <v>119</v>
      </c>
      <c r="F6" s="7" t="s">
        <v>108</v>
      </c>
      <c r="G6" s="9" t="s">
        <v>48</v>
      </c>
      <c r="H6" s="10" t="s">
        <v>49</v>
      </c>
      <c r="I6" s="10" t="s">
        <v>49</v>
      </c>
      <c r="J6" s="8"/>
      <c r="K6" s="8" t="str">
        <f>"80,0"</f>
        <v>80,0</v>
      </c>
      <c r="L6" s="8" t="str">
        <f>"58,6425"</f>
        <v>58,6425</v>
      </c>
      <c r="M6" s="7" t="s">
        <v>97</v>
      </c>
    </row>
    <row r="7" spans="1:13">
      <c r="B7" s="5" t="s">
        <v>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0E8A5-323D-4058-ABE2-30B84A413100}">
  <dimension ref="A1:M2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4.33203125" style="5" customWidth="1"/>
    <col min="7" max="10" width="5.5" style="6" customWidth="1"/>
    <col min="11" max="11" width="9.83203125" style="6" customWidth="1"/>
    <col min="12" max="12" width="10.1640625" style="6" customWidth="1"/>
    <col min="13" max="13" width="30.1640625" style="5" bestFit="1" customWidth="1"/>
    <col min="14" max="16384" width="9.1640625" style="3"/>
  </cols>
  <sheetData>
    <row r="1" spans="1:13" s="2" customFormat="1" ht="29" customHeight="1">
      <c r="A1" s="33" t="s">
        <v>93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113</v>
      </c>
      <c r="B3" s="31" t="s">
        <v>0</v>
      </c>
      <c r="C3" s="43" t="s">
        <v>114</v>
      </c>
      <c r="D3" s="43" t="s">
        <v>5</v>
      </c>
      <c r="E3" s="25" t="s">
        <v>115</v>
      </c>
      <c r="F3" s="25" t="s">
        <v>6</v>
      </c>
      <c r="G3" s="25" t="s">
        <v>101</v>
      </c>
      <c r="H3" s="25"/>
      <c r="I3" s="25"/>
      <c r="J3" s="25"/>
      <c r="K3" s="25" t="s">
        <v>24</v>
      </c>
      <c r="L3" s="25" t="s">
        <v>3</v>
      </c>
      <c r="M3" s="27" t="s">
        <v>2</v>
      </c>
    </row>
    <row r="4" spans="1:13" s="1" customFormat="1" ht="21" customHeight="1" thickBot="1">
      <c r="A4" s="42"/>
      <c r="B4" s="32"/>
      <c r="C4" s="26"/>
      <c r="D4" s="26"/>
      <c r="E4" s="26"/>
      <c r="F4" s="26"/>
      <c r="G4" s="4">
        <v>1</v>
      </c>
      <c r="H4" s="4">
        <v>2</v>
      </c>
      <c r="I4" s="4">
        <v>3</v>
      </c>
      <c r="J4" s="4" t="s">
        <v>4</v>
      </c>
      <c r="K4" s="26"/>
      <c r="L4" s="26"/>
      <c r="M4" s="28"/>
    </row>
    <row r="5" spans="1:13" ht="16">
      <c r="A5" s="29" t="s">
        <v>17</v>
      </c>
      <c r="B5" s="29"/>
      <c r="C5" s="30"/>
      <c r="D5" s="30"/>
      <c r="E5" s="30"/>
      <c r="F5" s="30"/>
      <c r="G5" s="30"/>
      <c r="H5" s="30"/>
      <c r="I5" s="30"/>
      <c r="J5" s="30"/>
    </row>
    <row r="6" spans="1:13">
      <c r="A6" s="12" t="s">
        <v>12</v>
      </c>
      <c r="B6" s="11" t="s">
        <v>51</v>
      </c>
      <c r="C6" s="11" t="s">
        <v>52</v>
      </c>
      <c r="D6" s="11" t="s">
        <v>53</v>
      </c>
      <c r="E6" s="11" t="s">
        <v>116</v>
      </c>
      <c r="F6" s="11" t="s">
        <v>109</v>
      </c>
      <c r="G6" s="16" t="s">
        <v>63</v>
      </c>
      <c r="H6" s="15" t="s">
        <v>64</v>
      </c>
      <c r="I6" s="15" t="s">
        <v>54</v>
      </c>
      <c r="J6" s="12"/>
      <c r="K6" s="12" t="str">
        <f>"32,5"</f>
        <v>32,5</v>
      </c>
      <c r="L6" s="12" t="str">
        <f>"33,4945"</f>
        <v>33,4945</v>
      </c>
      <c r="M6" s="11"/>
    </row>
    <row r="7" spans="1:13">
      <c r="A7" s="14" t="s">
        <v>12</v>
      </c>
      <c r="B7" s="13" t="s">
        <v>35</v>
      </c>
      <c r="C7" s="13" t="s">
        <v>36</v>
      </c>
      <c r="D7" s="13" t="s">
        <v>37</v>
      </c>
      <c r="E7" s="13" t="s">
        <v>119</v>
      </c>
      <c r="F7" s="13" t="s">
        <v>110</v>
      </c>
      <c r="G7" s="18" t="s">
        <v>64</v>
      </c>
      <c r="H7" s="17" t="s">
        <v>64</v>
      </c>
      <c r="I7" s="18" t="s">
        <v>54</v>
      </c>
      <c r="J7" s="14"/>
      <c r="K7" s="14" t="str">
        <f>"30,0"</f>
        <v>30,0</v>
      </c>
      <c r="L7" s="14" t="str">
        <f>"38,1969"</f>
        <v>38,1969</v>
      </c>
      <c r="M7" s="13"/>
    </row>
    <row r="8" spans="1:13">
      <c r="B8" s="5" t="s">
        <v>9</v>
      </c>
    </row>
    <row r="9" spans="1:13" ht="16">
      <c r="A9" s="21" t="s">
        <v>10</v>
      </c>
      <c r="B9" s="21"/>
      <c r="C9" s="22"/>
      <c r="D9" s="22"/>
      <c r="E9" s="22"/>
      <c r="F9" s="22"/>
      <c r="G9" s="22"/>
      <c r="H9" s="22"/>
      <c r="I9" s="22"/>
      <c r="J9" s="22"/>
    </row>
    <row r="10" spans="1:13">
      <c r="A10" s="12" t="s">
        <v>12</v>
      </c>
      <c r="B10" s="11" t="s">
        <v>65</v>
      </c>
      <c r="C10" s="11" t="s">
        <v>89</v>
      </c>
      <c r="D10" s="11" t="s">
        <v>66</v>
      </c>
      <c r="E10" s="11" t="s">
        <v>121</v>
      </c>
      <c r="F10" s="11" t="s">
        <v>105</v>
      </c>
      <c r="G10" s="16" t="s">
        <v>33</v>
      </c>
      <c r="H10" s="15" t="s">
        <v>33</v>
      </c>
      <c r="I10" s="15" t="s">
        <v>20</v>
      </c>
      <c r="J10" s="15" t="s">
        <v>34</v>
      </c>
      <c r="K10" s="12" t="str">
        <f>"57,5"</f>
        <v>57,5</v>
      </c>
      <c r="L10" s="12" t="str">
        <f>"44,4647"</f>
        <v>44,4647</v>
      </c>
      <c r="M10" s="11" t="s">
        <v>100</v>
      </c>
    </row>
    <row r="11" spans="1:13">
      <c r="A11" s="14" t="s">
        <v>12</v>
      </c>
      <c r="B11" s="13" t="s">
        <v>67</v>
      </c>
      <c r="C11" s="13" t="s">
        <v>68</v>
      </c>
      <c r="D11" s="13" t="s">
        <v>38</v>
      </c>
      <c r="E11" s="13" t="s">
        <v>116</v>
      </c>
      <c r="F11" s="13" t="s">
        <v>106</v>
      </c>
      <c r="G11" s="17" t="s">
        <v>16</v>
      </c>
      <c r="H11" s="17" t="s">
        <v>20</v>
      </c>
      <c r="I11" s="18" t="s">
        <v>45</v>
      </c>
      <c r="J11" s="14"/>
      <c r="K11" s="14" t="str">
        <f>"57,5"</f>
        <v>57,5</v>
      </c>
      <c r="L11" s="14" t="str">
        <f>"43,3636"</f>
        <v>43,3636</v>
      </c>
      <c r="M11" s="13"/>
    </row>
    <row r="12" spans="1:13">
      <c r="B12" s="5" t="s">
        <v>9</v>
      </c>
    </row>
    <row r="13" spans="1:13" ht="16">
      <c r="A13" s="21" t="s">
        <v>19</v>
      </c>
      <c r="B13" s="21"/>
      <c r="C13" s="22"/>
      <c r="D13" s="22"/>
      <c r="E13" s="22"/>
      <c r="F13" s="22"/>
      <c r="G13" s="22"/>
      <c r="H13" s="22"/>
      <c r="I13" s="22"/>
      <c r="J13" s="22"/>
    </row>
    <row r="14" spans="1:13">
      <c r="A14" s="8" t="s">
        <v>12</v>
      </c>
      <c r="B14" s="7" t="s">
        <v>69</v>
      </c>
      <c r="C14" s="7" t="s">
        <v>70</v>
      </c>
      <c r="D14" s="7" t="s">
        <v>71</v>
      </c>
      <c r="E14" s="7" t="s">
        <v>120</v>
      </c>
      <c r="F14" s="7" t="s">
        <v>110</v>
      </c>
      <c r="G14" s="9" t="s">
        <v>72</v>
      </c>
      <c r="H14" s="9" t="s">
        <v>73</v>
      </c>
      <c r="I14" s="9" t="s">
        <v>74</v>
      </c>
      <c r="J14" s="8"/>
      <c r="K14" s="8" t="str">
        <f>"42,5"</f>
        <v>42,5</v>
      </c>
      <c r="L14" s="8" t="str">
        <f>"40,3744"</f>
        <v>40,3744</v>
      </c>
      <c r="M14" s="7"/>
    </row>
    <row r="15" spans="1:13">
      <c r="B15" s="5" t="s">
        <v>9</v>
      </c>
    </row>
    <row r="16" spans="1:13" ht="16">
      <c r="A16" s="21" t="s">
        <v>21</v>
      </c>
      <c r="B16" s="21"/>
      <c r="C16" s="22"/>
      <c r="D16" s="22"/>
      <c r="E16" s="22"/>
      <c r="F16" s="22"/>
      <c r="G16" s="22"/>
      <c r="H16" s="22"/>
      <c r="I16" s="22"/>
      <c r="J16" s="22"/>
    </row>
    <row r="17" spans="1:13">
      <c r="A17" s="8" t="s">
        <v>12</v>
      </c>
      <c r="B17" s="7" t="s">
        <v>39</v>
      </c>
      <c r="C17" s="7" t="s">
        <v>40</v>
      </c>
      <c r="D17" s="7" t="s">
        <v>41</v>
      </c>
      <c r="E17" s="7" t="s">
        <v>116</v>
      </c>
      <c r="F17" s="7" t="s">
        <v>107</v>
      </c>
      <c r="G17" s="9" t="s">
        <v>15</v>
      </c>
      <c r="H17" s="9" t="s">
        <v>34</v>
      </c>
      <c r="I17" s="10" t="s">
        <v>25</v>
      </c>
      <c r="J17" s="8"/>
      <c r="K17" s="8" t="str">
        <f>"60,0"</f>
        <v>60,0</v>
      </c>
      <c r="L17" s="8" t="str">
        <f>"39,0480"</f>
        <v>39,0480</v>
      </c>
      <c r="M17" s="7"/>
    </row>
    <row r="18" spans="1:13">
      <c r="B18" s="5" t="s">
        <v>9</v>
      </c>
    </row>
    <row r="19" spans="1:13" ht="16">
      <c r="A19" s="21" t="s">
        <v>7</v>
      </c>
      <c r="B19" s="21"/>
      <c r="C19" s="22"/>
      <c r="D19" s="22"/>
      <c r="E19" s="22"/>
      <c r="F19" s="22"/>
      <c r="G19" s="22"/>
      <c r="H19" s="22"/>
      <c r="I19" s="22"/>
      <c r="J19" s="22"/>
    </row>
    <row r="20" spans="1:13">
      <c r="A20" s="8" t="s">
        <v>12</v>
      </c>
      <c r="B20" s="7" t="s">
        <v>42</v>
      </c>
      <c r="C20" s="7" t="s">
        <v>43</v>
      </c>
      <c r="D20" s="7" t="s">
        <v>44</v>
      </c>
      <c r="E20" s="7" t="s">
        <v>116</v>
      </c>
      <c r="F20" s="7" t="s">
        <v>111</v>
      </c>
      <c r="G20" s="9" t="s">
        <v>15</v>
      </c>
      <c r="H20" s="9" t="s">
        <v>34</v>
      </c>
      <c r="I20" s="9" t="s">
        <v>27</v>
      </c>
      <c r="J20" s="8"/>
      <c r="K20" s="8" t="str">
        <f>"72,5"</f>
        <v>72,5</v>
      </c>
      <c r="L20" s="8" t="str">
        <f>"42,8112"</f>
        <v>42,8112</v>
      </c>
      <c r="M20" s="7"/>
    </row>
    <row r="21" spans="1:13">
      <c r="B21" s="5" t="s">
        <v>9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3:J13"/>
    <mergeCell ref="A16:J16"/>
    <mergeCell ref="A19:J19"/>
    <mergeCell ref="B3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06613-9354-42E8-A502-C8D73F0C263E}"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1640625" style="5" customWidth="1"/>
    <col min="7" max="10" width="5.5" style="6" customWidth="1"/>
    <col min="11" max="11" width="10.5" style="6" bestFit="1" customWidth="1"/>
    <col min="12" max="12" width="10" style="6" customWidth="1"/>
    <col min="13" max="13" width="27.33203125" style="5" bestFit="1" customWidth="1"/>
    <col min="14" max="16384" width="9.1640625" style="3"/>
  </cols>
  <sheetData>
    <row r="1" spans="1:13" s="2" customFormat="1" ht="29" customHeight="1">
      <c r="A1" s="33" t="s">
        <v>94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113</v>
      </c>
      <c r="B3" s="31" t="s">
        <v>0</v>
      </c>
      <c r="C3" s="43" t="s">
        <v>114</v>
      </c>
      <c r="D3" s="43" t="s">
        <v>5</v>
      </c>
      <c r="E3" s="25" t="s">
        <v>115</v>
      </c>
      <c r="F3" s="25" t="s">
        <v>6</v>
      </c>
      <c r="G3" s="25" t="s">
        <v>101</v>
      </c>
      <c r="H3" s="25"/>
      <c r="I3" s="25"/>
      <c r="J3" s="25"/>
      <c r="K3" s="25" t="s">
        <v>24</v>
      </c>
      <c r="L3" s="25" t="s">
        <v>3</v>
      </c>
      <c r="M3" s="27" t="s">
        <v>2</v>
      </c>
    </row>
    <row r="4" spans="1:13" s="1" customFormat="1" ht="21" customHeight="1" thickBot="1">
      <c r="A4" s="42"/>
      <c r="B4" s="32"/>
      <c r="C4" s="26"/>
      <c r="D4" s="26"/>
      <c r="E4" s="26"/>
      <c r="F4" s="26"/>
      <c r="G4" s="4">
        <v>1</v>
      </c>
      <c r="H4" s="4">
        <v>2</v>
      </c>
      <c r="I4" s="4">
        <v>3</v>
      </c>
      <c r="J4" s="4" t="s">
        <v>4</v>
      </c>
      <c r="K4" s="26"/>
      <c r="L4" s="26"/>
      <c r="M4" s="28"/>
    </row>
    <row r="5" spans="1:13" ht="16">
      <c r="A5" s="29" t="s">
        <v>13</v>
      </c>
      <c r="B5" s="29"/>
      <c r="C5" s="30"/>
      <c r="D5" s="30"/>
      <c r="E5" s="30"/>
      <c r="F5" s="30"/>
      <c r="G5" s="30"/>
      <c r="H5" s="30"/>
      <c r="I5" s="30"/>
      <c r="J5" s="30"/>
    </row>
    <row r="6" spans="1:13">
      <c r="A6" s="8" t="s">
        <v>12</v>
      </c>
      <c r="B6" s="7" t="s">
        <v>55</v>
      </c>
      <c r="C6" s="7" t="s">
        <v>90</v>
      </c>
      <c r="D6" s="7" t="s">
        <v>32</v>
      </c>
      <c r="E6" s="7" t="s">
        <v>121</v>
      </c>
      <c r="F6" s="7" t="s">
        <v>110</v>
      </c>
      <c r="G6" s="9" t="s">
        <v>56</v>
      </c>
      <c r="H6" s="9" t="s">
        <v>57</v>
      </c>
      <c r="I6" s="9" t="s">
        <v>58</v>
      </c>
      <c r="J6" s="8"/>
      <c r="K6" s="8" t="str">
        <f>"22,5"</f>
        <v>22,5</v>
      </c>
      <c r="L6" s="8" t="str">
        <f>"20,7045"</f>
        <v>20,7045</v>
      </c>
      <c r="M6" s="7" t="s">
        <v>98</v>
      </c>
    </row>
    <row r="7" spans="1:13">
      <c r="B7" s="5" t="s">
        <v>9</v>
      </c>
    </row>
    <row r="8" spans="1:13" ht="16">
      <c r="A8" s="21" t="s">
        <v>21</v>
      </c>
      <c r="B8" s="21"/>
      <c r="C8" s="22"/>
      <c r="D8" s="22"/>
      <c r="E8" s="22"/>
      <c r="F8" s="22"/>
      <c r="G8" s="22"/>
      <c r="H8" s="22"/>
      <c r="I8" s="22"/>
      <c r="J8" s="22"/>
    </row>
    <row r="9" spans="1:13">
      <c r="A9" s="12" t="s">
        <v>12</v>
      </c>
      <c r="B9" s="11" t="s">
        <v>28</v>
      </c>
      <c r="C9" s="11" t="s">
        <v>29</v>
      </c>
      <c r="D9" s="11" t="s">
        <v>30</v>
      </c>
      <c r="E9" s="11" t="s">
        <v>118</v>
      </c>
      <c r="F9" s="11" t="s">
        <v>112</v>
      </c>
      <c r="G9" s="15" t="s">
        <v>34</v>
      </c>
      <c r="H9" s="15" t="s">
        <v>25</v>
      </c>
      <c r="I9" s="15" t="s">
        <v>26</v>
      </c>
      <c r="J9" s="12"/>
      <c r="K9" s="12" t="str">
        <f>"67,5"</f>
        <v>67,5</v>
      </c>
      <c r="L9" s="12" t="str">
        <f>"47,0279"</f>
        <v>47,0279</v>
      </c>
      <c r="M9" s="11"/>
    </row>
    <row r="10" spans="1:13">
      <c r="A10" s="14" t="s">
        <v>12</v>
      </c>
      <c r="B10" s="13" t="s">
        <v>46</v>
      </c>
      <c r="C10" s="13" t="s">
        <v>87</v>
      </c>
      <c r="D10" s="13" t="s">
        <v>47</v>
      </c>
      <c r="E10" s="13" t="s">
        <v>119</v>
      </c>
      <c r="F10" s="13" t="s">
        <v>108</v>
      </c>
      <c r="G10" s="17" t="s">
        <v>34</v>
      </c>
      <c r="H10" s="17" t="s">
        <v>50</v>
      </c>
      <c r="I10" s="17" t="s">
        <v>26</v>
      </c>
      <c r="J10" s="18" t="s">
        <v>27</v>
      </c>
      <c r="K10" s="14" t="str">
        <f>"67,5"</f>
        <v>67,5</v>
      </c>
      <c r="L10" s="14" t="str">
        <f>"49,4796"</f>
        <v>49,4796</v>
      </c>
      <c r="M10" s="13" t="s">
        <v>97</v>
      </c>
    </row>
    <row r="11" spans="1:13">
      <c r="B11" s="5" t="s">
        <v>9</v>
      </c>
    </row>
    <row r="12" spans="1:13" ht="16">
      <c r="A12" s="21" t="s">
        <v>23</v>
      </c>
      <c r="B12" s="21"/>
      <c r="C12" s="22"/>
      <c r="D12" s="22"/>
      <c r="E12" s="22"/>
      <c r="F12" s="22"/>
      <c r="G12" s="22"/>
      <c r="H12" s="22"/>
      <c r="I12" s="22"/>
      <c r="J12" s="22"/>
    </row>
    <row r="13" spans="1:13">
      <c r="A13" s="8" t="s">
        <v>12</v>
      </c>
      <c r="B13" s="7" t="s">
        <v>59</v>
      </c>
      <c r="C13" s="7" t="s">
        <v>60</v>
      </c>
      <c r="D13" s="7" t="s">
        <v>61</v>
      </c>
      <c r="E13" s="7" t="s">
        <v>116</v>
      </c>
      <c r="F13" s="7" t="s">
        <v>103</v>
      </c>
      <c r="G13" s="9" t="s">
        <v>62</v>
      </c>
      <c r="H13" s="10" t="s">
        <v>18</v>
      </c>
      <c r="I13" s="9" t="s">
        <v>18</v>
      </c>
      <c r="J13" s="8"/>
      <c r="K13" s="8" t="str">
        <f>"90,0"</f>
        <v>90,0</v>
      </c>
      <c r="L13" s="8" t="str">
        <f>"55,1340"</f>
        <v>55,1340</v>
      </c>
      <c r="M13" s="7"/>
    </row>
    <row r="14" spans="1:13">
      <c r="B14" s="5" t="s">
        <v>9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СПР Пауэрспорт ДК</vt:lpstr>
      <vt:lpstr>СПР Пауэрспорт</vt:lpstr>
      <vt:lpstr>СПР Жим стоя ДК</vt:lpstr>
      <vt:lpstr>СПР Жим стоя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2021-10-19T14:32:49Z</dcterms:modified>
</cp:coreProperties>
</file>